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BDACBE1E-D7D7-43E4-8D93-9D976D379416}" xr6:coauthVersionLast="47" xr6:coauthVersionMax="47" xr10:uidLastSave="{00000000-0000-0000-0000-000000000000}"/>
  <workbookProtection workbookAlgorithmName="SHA-512" workbookHashValue="0YodD4W+O6/XYfKn5al/XXJvSkrY1lkP35BdxMfekFB4iiKNZCiEnB9aXHQ+x5eATA9F0JsRMV5mzdI2d9Wxzw==" workbookSaltValue="39pHGTx6hddyyKlkqJcrvQ==" workbookSpinCount="100000" lockStructure="1"/>
  <bookViews>
    <workbookView xWindow="28680" yWindow="-120" windowWidth="29040" windowHeight="17520" xr2:uid="{00000000-000D-0000-FFFF-FFFF00000000}"/>
  </bookViews>
  <sheets>
    <sheet name="Summary" sheetId="1" r:id="rId1"/>
    <sheet name="FS184" sheetId="2" r:id="rId2"/>
    <sheet name="GT421" sheetId="3" r:id="rId3"/>
    <sheet name="GT481" sheetId="4" r:id="rId4"/>
    <sheet name="KZN225" sheetId="5" r:id="rId5"/>
    <sheet name="KZN252" sheetId="6" r:id="rId6"/>
    <sheet name="KZN282" sheetId="7" r:id="rId7"/>
    <sheet name="LIM354" sheetId="8" r:id="rId8"/>
    <sheet name="MP307" sheetId="9" r:id="rId9"/>
    <sheet name="MP312" sheetId="10" r:id="rId10"/>
    <sheet name="MP313" sheetId="11" r:id="rId11"/>
    <sheet name="MP326" sheetId="12" r:id="rId12"/>
    <sheet name="NC091" sheetId="13" r:id="rId13"/>
    <sheet name="NW372" sheetId="14" r:id="rId14"/>
    <sheet name="NW373" sheetId="15" r:id="rId15"/>
    <sheet name="NW403" sheetId="16" r:id="rId16"/>
    <sheet name="NW405" sheetId="17" r:id="rId17"/>
    <sheet name="WC023" sheetId="18" r:id="rId18"/>
    <sheet name="WC024" sheetId="19" r:id="rId19"/>
    <sheet name="WC044" sheetId="20" r:id="rId20"/>
  </sheets>
  <definedNames>
    <definedName name="_xlnm.Print_Area" localSheetId="1">'FS184'!$A$1:$X$128</definedName>
    <definedName name="_xlnm.Print_Area" localSheetId="2">'GT421'!$A$1:$X$128</definedName>
    <definedName name="_xlnm.Print_Area" localSheetId="3">'GT481'!$A$1:$X$128</definedName>
    <definedName name="_xlnm.Print_Area" localSheetId="4">'KZN225'!$A$1:$X$128</definedName>
    <definedName name="_xlnm.Print_Area" localSheetId="5">'KZN252'!$A$1:$X$128</definedName>
    <definedName name="_xlnm.Print_Area" localSheetId="6">'KZN282'!$A$1:$X$128</definedName>
    <definedName name="_xlnm.Print_Area" localSheetId="7">'LIM354'!$A$1:$X$128</definedName>
    <definedName name="_xlnm.Print_Area" localSheetId="8">'MP307'!$A$1:$X$128</definedName>
    <definedName name="_xlnm.Print_Area" localSheetId="9">'MP312'!$A$1:$X$128</definedName>
    <definedName name="_xlnm.Print_Area" localSheetId="10">'MP313'!$A$1:$X$128</definedName>
    <definedName name="_xlnm.Print_Area" localSheetId="11">'MP326'!$A$1:$X$128</definedName>
    <definedName name="_xlnm.Print_Area" localSheetId="12">'NC091'!$A$1:$X$128</definedName>
    <definedName name="_xlnm.Print_Area" localSheetId="13">'NW372'!$A$1:$X$128</definedName>
    <definedName name="_xlnm.Print_Area" localSheetId="14">'NW373'!$A$1:$X$128</definedName>
    <definedName name="_xlnm.Print_Area" localSheetId="15">'NW403'!$A$1:$X$128</definedName>
    <definedName name="_xlnm.Print_Area" localSheetId="16">'NW405'!$A$1:$X$128</definedName>
    <definedName name="_xlnm.Print_Area" localSheetId="0">Summary!$A$1:$X$128</definedName>
    <definedName name="_xlnm.Print_Area" localSheetId="17">'WC023'!$A$1:$X$128</definedName>
    <definedName name="_xlnm.Print_Area" localSheetId="18">'WC024'!$A$1:$X$128</definedName>
    <definedName name="_xlnm.Print_Area" localSheetId="19">'WC044'!$A$1:$X$128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7" i="2" l="1"/>
  <c r="N87" i="2"/>
  <c r="M87" i="2"/>
  <c r="L87" i="2"/>
  <c r="K87" i="2"/>
  <c r="J87" i="2"/>
  <c r="J115" i="2" s="1"/>
  <c r="I87" i="2"/>
  <c r="I115" i="2" s="1"/>
  <c r="H87" i="2"/>
  <c r="H115" i="2" s="1"/>
  <c r="G87" i="2"/>
  <c r="G115" i="2" s="1"/>
  <c r="F87" i="2"/>
  <c r="F115" i="2" s="1"/>
  <c r="D87" i="2"/>
  <c r="C87" i="2"/>
  <c r="B87" i="2"/>
  <c r="B115" i="2" s="1"/>
  <c r="O87" i="3"/>
  <c r="O115" i="3" s="1"/>
  <c r="N87" i="3"/>
  <c r="N115" i="3" s="1"/>
  <c r="M87" i="3"/>
  <c r="M115" i="3" s="1"/>
  <c r="S115" i="3" s="1"/>
  <c r="L87" i="3"/>
  <c r="L115" i="3" s="1"/>
  <c r="R115" i="3" s="1"/>
  <c r="K87" i="3"/>
  <c r="K115" i="3" s="1"/>
  <c r="J87" i="3"/>
  <c r="I87" i="3"/>
  <c r="I115" i="3" s="1"/>
  <c r="H87" i="3"/>
  <c r="G87" i="3"/>
  <c r="F87" i="3"/>
  <c r="D87" i="3"/>
  <c r="C87" i="3"/>
  <c r="C115" i="3" s="1"/>
  <c r="B87" i="3"/>
  <c r="O87" i="4"/>
  <c r="O115" i="4" s="1"/>
  <c r="N87" i="4"/>
  <c r="N114" i="4" s="1"/>
  <c r="M87" i="4"/>
  <c r="L87" i="4"/>
  <c r="K87" i="4"/>
  <c r="J87" i="4"/>
  <c r="I87" i="4"/>
  <c r="I115" i="4" s="1"/>
  <c r="H87" i="4"/>
  <c r="G87" i="4"/>
  <c r="G115" i="4" s="1"/>
  <c r="F87" i="4"/>
  <c r="D87" i="4"/>
  <c r="D115" i="4" s="1"/>
  <c r="C87" i="4"/>
  <c r="C115" i="4" s="1"/>
  <c r="B87" i="4"/>
  <c r="B115" i="4" s="1"/>
  <c r="O87" i="5"/>
  <c r="O115" i="5" s="1"/>
  <c r="N87" i="5"/>
  <c r="N115" i="5" s="1"/>
  <c r="M87" i="5"/>
  <c r="M115" i="5" s="1"/>
  <c r="S115" i="5" s="1"/>
  <c r="L87" i="5"/>
  <c r="L115" i="5" s="1"/>
  <c r="R115" i="5" s="1"/>
  <c r="K87" i="5"/>
  <c r="K115" i="5" s="1"/>
  <c r="J87" i="5"/>
  <c r="I87" i="5"/>
  <c r="H87" i="5"/>
  <c r="G87" i="5"/>
  <c r="F87" i="5"/>
  <c r="D87" i="5"/>
  <c r="C87" i="5"/>
  <c r="C115" i="5" s="1"/>
  <c r="B87" i="5"/>
  <c r="O87" i="6"/>
  <c r="O115" i="6" s="1"/>
  <c r="N87" i="6"/>
  <c r="N114" i="6" s="1"/>
  <c r="M87" i="6"/>
  <c r="L87" i="6"/>
  <c r="K87" i="6"/>
  <c r="K115" i="6" s="1"/>
  <c r="J87" i="6"/>
  <c r="I87" i="6"/>
  <c r="H87" i="6"/>
  <c r="G87" i="6"/>
  <c r="G115" i="6" s="1"/>
  <c r="F87" i="6"/>
  <c r="F115" i="6" s="1"/>
  <c r="D87" i="6"/>
  <c r="C87" i="6"/>
  <c r="C115" i="6" s="1"/>
  <c r="B87" i="6"/>
  <c r="O87" i="7"/>
  <c r="O114" i="7" s="1"/>
  <c r="N87" i="7"/>
  <c r="M87" i="7"/>
  <c r="M115" i="7" s="1"/>
  <c r="S115" i="7" s="1"/>
  <c r="L87" i="7"/>
  <c r="K87" i="7"/>
  <c r="K115" i="7" s="1"/>
  <c r="J87" i="7"/>
  <c r="I87" i="7"/>
  <c r="I115" i="7" s="1"/>
  <c r="H87" i="7"/>
  <c r="H115" i="7" s="1"/>
  <c r="G87" i="7"/>
  <c r="G115" i="7" s="1"/>
  <c r="F87" i="7"/>
  <c r="F115" i="7" s="1"/>
  <c r="D87" i="7"/>
  <c r="D115" i="7" s="1"/>
  <c r="C87" i="7"/>
  <c r="C115" i="7" s="1"/>
  <c r="B87" i="7"/>
  <c r="O87" i="8"/>
  <c r="O115" i="8" s="1"/>
  <c r="N87" i="8"/>
  <c r="M87" i="8"/>
  <c r="M115" i="8" s="1"/>
  <c r="S115" i="8" s="1"/>
  <c r="L87" i="8"/>
  <c r="K87" i="8"/>
  <c r="K115" i="8" s="1"/>
  <c r="J87" i="8"/>
  <c r="I87" i="8"/>
  <c r="I115" i="8" s="1"/>
  <c r="H87" i="8"/>
  <c r="H115" i="8" s="1"/>
  <c r="G87" i="8"/>
  <c r="G115" i="8" s="1"/>
  <c r="F87" i="8"/>
  <c r="D87" i="8"/>
  <c r="C87" i="8"/>
  <c r="B87" i="8"/>
  <c r="O87" i="9"/>
  <c r="N87" i="9"/>
  <c r="M87" i="9"/>
  <c r="M115" i="9" s="1"/>
  <c r="S115" i="9" s="1"/>
  <c r="L87" i="9"/>
  <c r="K87" i="9"/>
  <c r="J87" i="9"/>
  <c r="J115" i="9" s="1"/>
  <c r="I87" i="9"/>
  <c r="I115" i="9" s="1"/>
  <c r="H87" i="9"/>
  <c r="H115" i="9" s="1"/>
  <c r="G87" i="9"/>
  <c r="G115" i="9" s="1"/>
  <c r="F87" i="9"/>
  <c r="F115" i="9" s="1"/>
  <c r="D87" i="9"/>
  <c r="D115" i="9" s="1"/>
  <c r="C87" i="9"/>
  <c r="B87" i="9"/>
  <c r="B115" i="9" s="1"/>
  <c r="O87" i="10"/>
  <c r="O115" i="10" s="1"/>
  <c r="N87" i="10"/>
  <c r="M87" i="10"/>
  <c r="M115" i="10" s="1"/>
  <c r="S115" i="10" s="1"/>
  <c r="L87" i="10"/>
  <c r="K87" i="10"/>
  <c r="J87" i="10"/>
  <c r="I87" i="10"/>
  <c r="I115" i="10" s="1"/>
  <c r="H87" i="10"/>
  <c r="G87" i="10"/>
  <c r="G115" i="10" s="1"/>
  <c r="F87" i="10"/>
  <c r="D87" i="10"/>
  <c r="C87" i="10"/>
  <c r="B87" i="10"/>
  <c r="O87" i="11"/>
  <c r="N87" i="11"/>
  <c r="N114" i="11" s="1"/>
  <c r="M87" i="11"/>
  <c r="M115" i="11" s="1"/>
  <c r="S115" i="11" s="1"/>
  <c r="L87" i="11"/>
  <c r="K87" i="11"/>
  <c r="K115" i="11" s="1"/>
  <c r="J87" i="11"/>
  <c r="J115" i="11" s="1"/>
  <c r="I87" i="11"/>
  <c r="I115" i="11" s="1"/>
  <c r="H87" i="11"/>
  <c r="H115" i="11" s="1"/>
  <c r="G87" i="11"/>
  <c r="G115" i="11" s="1"/>
  <c r="F87" i="11"/>
  <c r="F115" i="11" s="1"/>
  <c r="D87" i="11"/>
  <c r="D115" i="11" s="1"/>
  <c r="C87" i="11"/>
  <c r="C115" i="11" s="1"/>
  <c r="B87" i="11"/>
  <c r="B115" i="11" s="1"/>
  <c r="O87" i="12"/>
  <c r="O115" i="12" s="1"/>
  <c r="N87" i="12"/>
  <c r="M87" i="12"/>
  <c r="L87" i="12"/>
  <c r="K87" i="12"/>
  <c r="J87" i="12"/>
  <c r="I87" i="12"/>
  <c r="I115" i="12" s="1"/>
  <c r="H87" i="12"/>
  <c r="G87" i="12"/>
  <c r="G115" i="12" s="1"/>
  <c r="F87" i="12"/>
  <c r="D87" i="12"/>
  <c r="C87" i="12"/>
  <c r="C115" i="12" s="1"/>
  <c r="B87" i="12"/>
  <c r="O87" i="13"/>
  <c r="O114" i="13" s="1"/>
  <c r="N87" i="13"/>
  <c r="M87" i="13"/>
  <c r="M115" i="13" s="1"/>
  <c r="S115" i="13" s="1"/>
  <c r="L87" i="13"/>
  <c r="L115" i="13" s="1"/>
  <c r="R115" i="13" s="1"/>
  <c r="K87" i="13"/>
  <c r="J87" i="13"/>
  <c r="I87" i="13"/>
  <c r="I115" i="13" s="1"/>
  <c r="H87" i="13"/>
  <c r="G87" i="13"/>
  <c r="G115" i="13" s="1"/>
  <c r="F87" i="13"/>
  <c r="F115" i="13" s="1"/>
  <c r="D87" i="13"/>
  <c r="D115" i="13" s="1"/>
  <c r="C87" i="13"/>
  <c r="C115" i="13" s="1"/>
  <c r="B87" i="13"/>
  <c r="B115" i="13" s="1"/>
  <c r="O87" i="14"/>
  <c r="O115" i="14" s="1"/>
  <c r="N87" i="14"/>
  <c r="M87" i="14"/>
  <c r="L87" i="14"/>
  <c r="L115" i="14" s="1"/>
  <c r="R115" i="14" s="1"/>
  <c r="K87" i="14"/>
  <c r="J87" i="14"/>
  <c r="I87" i="14"/>
  <c r="I115" i="14" s="1"/>
  <c r="H87" i="14"/>
  <c r="H115" i="14" s="1"/>
  <c r="G87" i="14"/>
  <c r="G115" i="14" s="1"/>
  <c r="F87" i="14"/>
  <c r="D87" i="14"/>
  <c r="C87" i="14"/>
  <c r="B87" i="14"/>
  <c r="O87" i="15"/>
  <c r="N87" i="15"/>
  <c r="N114" i="15" s="1"/>
  <c r="M87" i="15"/>
  <c r="M115" i="15" s="1"/>
  <c r="S115" i="15" s="1"/>
  <c r="L87" i="15"/>
  <c r="K87" i="15"/>
  <c r="K115" i="15" s="1"/>
  <c r="J87" i="15"/>
  <c r="I87" i="15"/>
  <c r="H87" i="15"/>
  <c r="G87" i="15"/>
  <c r="F87" i="15"/>
  <c r="D87" i="15"/>
  <c r="C87" i="15"/>
  <c r="C115" i="15" s="1"/>
  <c r="B87" i="15"/>
  <c r="O87" i="16"/>
  <c r="O115" i="16" s="1"/>
  <c r="N87" i="16"/>
  <c r="M87" i="16"/>
  <c r="M115" i="16" s="1"/>
  <c r="L87" i="16"/>
  <c r="L115" i="16" s="1"/>
  <c r="R115" i="16" s="1"/>
  <c r="K87" i="16"/>
  <c r="K115" i="16" s="1"/>
  <c r="J87" i="16"/>
  <c r="I87" i="16"/>
  <c r="I115" i="16" s="1"/>
  <c r="H87" i="16"/>
  <c r="H115" i="16" s="1"/>
  <c r="G87" i="16"/>
  <c r="G115" i="16" s="1"/>
  <c r="F87" i="16"/>
  <c r="F115" i="16" s="1"/>
  <c r="D87" i="16"/>
  <c r="D115" i="16" s="1"/>
  <c r="C87" i="16"/>
  <c r="C115" i="16" s="1"/>
  <c r="B87" i="16"/>
  <c r="O87" i="17"/>
  <c r="O115" i="17" s="1"/>
  <c r="N87" i="17"/>
  <c r="M87" i="17"/>
  <c r="M115" i="17" s="1"/>
  <c r="S115" i="17" s="1"/>
  <c r="L87" i="17"/>
  <c r="K87" i="17"/>
  <c r="K115" i="17" s="1"/>
  <c r="J87" i="17"/>
  <c r="I87" i="17"/>
  <c r="H87" i="17"/>
  <c r="G87" i="17"/>
  <c r="F87" i="17"/>
  <c r="D87" i="17"/>
  <c r="C87" i="17"/>
  <c r="C115" i="17" s="1"/>
  <c r="B87" i="17"/>
  <c r="B115" i="17" s="1"/>
  <c r="O87" i="18"/>
  <c r="O115" i="18" s="1"/>
  <c r="N87" i="18"/>
  <c r="M87" i="18"/>
  <c r="L87" i="18"/>
  <c r="K87" i="18"/>
  <c r="J87" i="18"/>
  <c r="J115" i="18" s="1"/>
  <c r="I87" i="18"/>
  <c r="H87" i="18"/>
  <c r="H115" i="18" s="1"/>
  <c r="G87" i="18"/>
  <c r="G115" i="18" s="1"/>
  <c r="F87" i="18"/>
  <c r="F115" i="18" s="1"/>
  <c r="D87" i="18"/>
  <c r="D115" i="18" s="1"/>
  <c r="C87" i="18"/>
  <c r="C115" i="18" s="1"/>
  <c r="B87" i="18"/>
  <c r="O87" i="19"/>
  <c r="N87" i="19"/>
  <c r="M87" i="19"/>
  <c r="M115" i="19" s="1"/>
  <c r="S115" i="19" s="1"/>
  <c r="L87" i="19"/>
  <c r="K87" i="19"/>
  <c r="K115" i="19" s="1"/>
  <c r="J87" i="19"/>
  <c r="I87" i="19"/>
  <c r="H87" i="19"/>
  <c r="H115" i="19" s="1"/>
  <c r="G87" i="19"/>
  <c r="F87" i="19"/>
  <c r="D87" i="19"/>
  <c r="C87" i="19"/>
  <c r="C115" i="19" s="1"/>
  <c r="B87" i="19"/>
  <c r="B115" i="19" s="1"/>
  <c r="O87" i="20"/>
  <c r="O114" i="20" s="1"/>
  <c r="N87" i="20"/>
  <c r="N114" i="20" s="1"/>
  <c r="M87" i="20"/>
  <c r="M115" i="20" s="1"/>
  <c r="S115" i="20" s="1"/>
  <c r="L87" i="20"/>
  <c r="L115" i="20" s="1"/>
  <c r="R115" i="20" s="1"/>
  <c r="K87" i="20"/>
  <c r="J87" i="20"/>
  <c r="J115" i="20" s="1"/>
  <c r="I87" i="20"/>
  <c r="I115" i="20" s="1"/>
  <c r="H87" i="20"/>
  <c r="G87" i="20"/>
  <c r="F87" i="20"/>
  <c r="D87" i="20"/>
  <c r="C87" i="20"/>
  <c r="B87" i="20"/>
  <c r="O87" i="1"/>
  <c r="O115" i="1" s="1"/>
  <c r="N87" i="1"/>
  <c r="N115" i="1" s="1"/>
  <c r="M87" i="1"/>
  <c r="M115" i="1" s="1"/>
  <c r="S115" i="1" s="1"/>
  <c r="L87" i="1"/>
  <c r="L115" i="1" s="1"/>
  <c r="R115" i="1" s="1"/>
  <c r="K87" i="1"/>
  <c r="K115" i="1" s="1"/>
  <c r="J87" i="1"/>
  <c r="I87" i="1"/>
  <c r="H87" i="1"/>
  <c r="G87" i="1"/>
  <c r="G115" i="1" s="1"/>
  <c r="F87" i="1"/>
  <c r="F115" i="1" s="1"/>
  <c r="D87" i="1"/>
  <c r="D115" i="1" s="1"/>
  <c r="C87" i="1"/>
  <c r="B87" i="1"/>
  <c r="B115" i="1" s="1"/>
  <c r="O115" i="2"/>
  <c r="N115" i="2"/>
  <c r="M115" i="2"/>
  <c r="S115" i="2" s="1"/>
  <c r="L115" i="2"/>
  <c r="R115" i="2" s="1"/>
  <c r="K115" i="2"/>
  <c r="D115" i="2"/>
  <c r="C115" i="2"/>
  <c r="O114" i="2"/>
  <c r="N114" i="2"/>
  <c r="U113" i="2"/>
  <c r="T113" i="2"/>
  <c r="S113" i="2"/>
  <c r="R113" i="2"/>
  <c r="U112" i="2"/>
  <c r="S112" i="2"/>
  <c r="R112" i="2"/>
  <c r="E112" i="2"/>
  <c r="T112" i="2" s="1"/>
  <c r="S111" i="2"/>
  <c r="R111" i="2"/>
  <c r="E111" i="2"/>
  <c r="T110" i="2"/>
  <c r="S110" i="2"/>
  <c r="R110" i="2"/>
  <c r="E110" i="2"/>
  <c r="U110" i="2" s="1"/>
  <c r="S109" i="2"/>
  <c r="R109" i="2"/>
  <c r="E109" i="2"/>
  <c r="U109" i="2" s="1"/>
  <c r="S108" i="2"/>
  <c r="R108" i="2"/>
  <c r="E108" i="2"/>
  <c r="U108" i="2" s="1"/>
  <c r="S107" i="2"/>
  <c r="R107" i="2"/>
  <c r="E107" i="2"/>
  <c r="U107" i="2" s="1"/>
  <c r="S106" i="2"/>
  <c r="R106" i="2"/>
  <c r="E106" i="2"/>
  <c r="U106" i="2" s="1"/>
  <c r="S105" i="2"/>
  <c r="R105" i="2"/>
  <c r="E105" i="2"/>
  <c r="S104" i="2"/>
  <c r="R104" i="2"/>
  <c r="E104" i="2"/>
  <c r="U104" i="2" s="1"/>
  <c r="S103" i="2"/>
  <c r="R103" i="2"/>
  <c r="E103" i="2"/>
  <c r="T103" i="2" s="1"/>
  <c r="S102" i="2"/>
  <c r="R102" i="2"/>
  <c r="E102" i="2"/>
  <c r="U102" i="2" s="1"/>
  <c r="S101" i="2"/>
  <c r="R101" i="2"/>
  <c r="E101" i="2"/>
  <c r="U101" i="2" s="1"/>
  <c r="S100" i="2"/>
  <c r="R100" i="2"/>
  <c r="E100" i="2"/>
  <c r="U100" i="2" s="1"/>
  <c r="S99" i="2"/>
  <c r="R99" i="2"/>
  <c r="E99" i="2"/>
  <c r="S98" i="2"/>
  <c r="R98" i="2"/>
  <c r="E98" i="2"/>
  <c r="U98" i="2" s="1"/>
  <c r="M97" i="2"/>
  <c r="M114" i="2" s="1"/>
  <c r="S114" i="2" s="1"/>
  <c r="L97" i="2"/>
  <c r="R97" i="2" s="1"/>
  <c r="K97" i="2"/>
  <c r="K114" i="2" s="1"/>
  <c r="J97" i="2"/>
  <c r="I97" i="2"/>
  <c r="H97" i="2"/>
  <c r="G97" i="2"/>
  <c r="F97" i="2"/>
  <c r="D97" i="2"/>
  <c r="C97" i="2"/>
  <c r="B97" i="2"/>
  <c r="B114" i="2" s="1"/>
  <c r="J115" i="3"/>
  <c r="H115" i="3"/>
  <c r="G115" i="3"/>
  <c r="F115" i="3"/>
  <c r="D115" i="3"/>
  <c r="B115" i="3"/>
  <c r="O114" i="3"/>
  <c r="N114" i="3"/>
  <c r="U113" i="3"/>
  <c r="T113" i="3"/>
  <c r="S113" i="3"/>
  <c r="R113" i="3"/>
  <c r="S112" i="3"/>
  <c r="R112" i="3"/>
  <c r="E112" i="3"/>
  <c r="S111" i="3"/>
  <c r="R111" i="3"/>
  <c r="E111" i="3"/>
  <c r="S110" i="3"/>
  <c r="R110" i="3"/>
  <c r="E110" i="3"/>
  <c r="U110" i="3" s="1"/>
  <c r="S109" i="3"/>
  <c r="R109" i="3"/>
  <c r="E109" i="3"/>
  <c r="S108" i="3"/>
  <c r="R108" i="3"/>
  <c r="E108" i="3"/>
  <c r="T108" i="3" s="1"/>
  <c r="S107" i="3"/>
  <c r="R107" i="3"/>
  <c r="E107" i="3"/>
  <c r="S106" i="3"/>
  <c r="R106" i="3"/>
  <c r="E106" i="3"/>
  <c r="U106" i="3" s="1"/>
  <c r="S105" i="3"/>
  <c r="R105" i="3"/>
  <c r="E105" i="3"/>
  <c r="U105" i="3" s="1"/>
  <c r="S104" i="3"/>
  <c r="R104" i="3"/>
  <c r="E104" i="3"/>
  <c r="U104" i="3" s="1"/>
  <c r="S103" i="3"/>
  <c r="R103" i="3"/>
  <c r="E103" i="3"/>
  <c r="S102" i="3"/>
  <c r="R102" i="3"/>
  <c r="E102" i="3"/>
  <c r="S101" i="3"/>
  <c r="R101" i="3"/>
  <c r="E101" i="3"/>
  <c r="S100" i="3"/>
  <c r="R100" i="3"/>
  <c r="E100" i="3"/>
  <c r="T100" i="3" s="1"/>
  <c r="S99" i="3"/>
  <c r="R99" i="3"/>
  <c r="E99" i="3"/>
  <c r="S98" i="3"/>
  <c r="R98" i="3"/>
  <c r="E98" i="3"/>
  <c r="U98" i="3" s="1"/>
  <c r="M97" i="3"/>
  <c r="S97" i="3" s="1"/>
  <c r="L97" i="3"/>
  <c r="K97" i="3"/>
  <c r="J97" i="3"/>
  <c r="J114" i="3" s="1"/>
  <c r="I97" i="3"/>
  <c r="H97" i="3"/>
  <c r="H114" i="3" s="1"/>
  <c r="G97" i="3"/>
  <c r="G114" i="3" s="1"/>
  <c r="F97" i="3"/>
  <c r="F114" i="3" s="1"/>
  <c r="D97" i="3"/>
  <c r="D114" i="3" s="1"/>
  <c r="C97" i="3"/>
  <c r="B97" i="3"/>
  <c r="B114" i="3" s="1"/>
  <c r="N115" i="4"/>
  <c r="M115" i="4"/>
  <c r="S115" i="4" s="1"/>
  <c r="L115" i="4"/>
  <c r="R115" i="4" s="1"/>
  <c r="K115" i="4"/>
  <c r="J115" i="4"/>
  <c r="H115" i="4"/>
  <c r="F115" i="4"/>
  <c r="U113" i="4"/>
  <c r="T113" i="4"/>
  <c r="S113" i="4"/>
  <c r="R113" i="4"/>
  <c r="S112" i="4"/>
  <c r="R112" i="4"/>
  <c r="E112" i="4"/>
  <c r="U112" i="4" s="1"/>
  <c r="S111" i="4"/>
  <c r="R111" i="4"/>
  <c r="E111" i="4"/>
  <c r="T111" i="4" s="1"/>
  <c r="S110" i="4"/>
  <c r="R110" i="4"/>
  <c r="E110" i="4"/>
  <c r="U110" i="4" s="1"/>
  <c r="S109" i="4"/>
  <c r="R109" i="4"/>
  <c r="E109" i="4"/>
  <c r="U109" i="4" s="1"/>
  <c r="S108" i="4"/>
  <c r="R108" i="4"/>
  <c r="E108" i="4"/>
  <c r="S107" i="4"/>
  <c r="R107" i="4"/>
  <c r="E107" i="4"/>
  <c r="U107" i="4" s="1"/>
  <c r="S106" i="4"/>
  <c r="R106" i="4"/>
  <c r="E106" i="4"/>
  <c r="U106" i="4" s="1"/>
  <c r="S105" i="4"/>
  <c r="R105" i="4"/>
  <c r="E105" i="4"/>
  <c r="S104" i="4"/>
  <c r="R104" i="4"/>
  <c r="E104" i="4"/>
  <c r="U104" i="4" s="1"/>
  <c r="S103" i="4"/>
  <c r="R103" i="4"/>
  <c r="E103" i="4"/>
  <c r="T103" i="4" s="1"/>
  <c r="S102" i="4"/>
  <c r="R102" i="4"/>
  <c r="E102" i="4"/>
  <c r="U102" i="4" s="1"/>
  <c r="U101" i="4"/>
  <c r="T101" i="4"/>
  <c r="S101" i="4"/>
  <c r="R101" i="4"/>
  <c r="E101" i="4"/>
  <c r="S100" i="4"/>
  <c r="R100" i="4"/>
  <c r="E100" i="4"/>
  <c r="S99" i="4"/>
  <c r="R99" i="4"/>
  <c r="E99" i="4"/>
  <c r="U99" i="4" s="1"/>
  <c r="S98" i="4"/>
  <c r="R98" i="4"/>
  <c r="E98" i="4"/>
  <c r="U98" i="4" s="1"/>
  <c r="M97" i="4"/>
  <c r="L97" i="4"/>
  <c r="R97" i="4" s="1"/>
  <c r="K97" i="4"/>
  <c r="J97" i="4"/>
  <c r="I97" i="4"/>
  <c r="H97" i="4"/>
  <c r="H114" i="4" s="1"/>
  <c r="G97" i="4"/>
  <c r="F97" i="4"/>
  <c r="F114" i="4" s="1"/>
  <c r="D97" i="4"/>
  <c r="C97" i="4"/>
  <c r="B97" i="4"/>
  <c r="J115" i="5"/>
  <c r="I115" i="5"/>
  <c r="H115" i="5"/>
  <c r="G115" i="5"/>
  <c r="F115" i="5"/>
  <c r="D115" i="5"/>
  <c r="N114" i="5"/>
  <c r="U113" i="5"/>
  <c r="T113" i="5"/>
  <c r="S113" i="5"/>
  <c r="R113" i="5"/>
  <c r="S112" i="5"/>
  <c r="R112" i="5"/>
  <c r="E112" i="5"/>
  <c r="U112" i="5" s="1"/>
  <c r="T111" i="5"/>
  <c r="S111" i="5"/>
  <c r="R111" i="5"/>
  <c r="E111" i="5"/>
  <c r="U111" i="5" s="1"/>
  <c r="S110" i="5"/>
  <c r="R110" i="5"/>
  <c r="E110" i="5"/>
  <c r="U110" i="5" s="1"/>
  <c r="S109" i="5"/>
  <c r="R109" i="5"/>
  <c r="E109" i="5"/>
  <c r="U109" i="5" s="1"/>
  <c r="S108" i="5"/>
  <c r="R108" i="5"/>
  <c r="E108" i="5"/>
  <c r="U107" i="5"/>
  <c r="S107" i="5"/>
  <c r="R107" i="5"/>
  <c r="E107" i="5"/>
  <c r="T107" i="5" s="1"/>
  <c r="S106" i="5"/>
  <c r="R106" i="5"/>
  <c r="E106" i="5"/>
  <c r="T106" i="5" s="1"/>
  <c r="S105" i="5"/>
  <c r="R105" i="5"/>
  <c r="E105" i="5"/>
  <c r="U105" i="5" s="1"/>
  <c r="S104" i="5"/>
  <c r="R104" i="5"/>
  <c r="E104" i="5"/>
  <c r="S103" i="5"/>
  <c r="R103" i="5"/>
  <c r="E103" i="5"/>
  <c r="U103" i="5" s="1"/>
  <c r="S102" i="5"/>
  <c r="R102" i="5"/>
  <c r="E102" i="5"/>
  <c r="S101" i="5"/>
  <c r="R101" i="5"/>
  <c r="E101" i="5"/>
  <c r="U101" i="5" s="1"/>
  <c r="S100" i="5"/>
  <c r="R100" i="5"/>
  <c r="E100" i="5"/>
  <c r="S99" i="5"/>
  <c r="R99" i="5"/>
  <c r="E99" i="5"/>
  <c r="U99" i="5" s="1"/>
  <c r="S98" i="5"/>
  <c r="R98" i="5"/>
  <c r="E98" i="5"/>
  <c r="M97" i="5"/>
  <c r="S97" i="5" s="1"/>
  <c r="L97" i="5"/>
  <c r="L114" i="5" s="1"/>
  <c r="R114" i="5" s="1"/>
  <c r="K97" i="5"/>
  <c r="J97" i="5"/>
  <c r="J114" i="5" s="1"/>
  <c r="I97" i="5"/>
  <c r="I114" i="5" s="1"/>
  <c r="H97" i="5"/>
  <c r="H114" i="5" s="1"/>
  <c r="G97" i="5"/>
  <c r="G114" i="5" s="1"/>
  <c r="F97" i="5"/>
  <c r="F114" i="5" s="1"/>
  <c r="D97" i="5"/>
  <c r="D114" i="5" s="1"/>
  <c r="C97" i="5"/>
  <c r="B97" i="5"/>
  <c r="N115" i="6"/>
  <c r="M115" i="6"/>
  <c r="S115" i="6" s="1"/>
  <c r="L115" i="6"/>
  <c r="R115" i="6" s="1"/>
  <c r="J115" i="6"/>
  <c r="H115" i="6"/>
  <c r="D115" i="6"/>
  <c r="B115" i="6"/>
  <c r="U113" i="6"/>
  <c r="T113" i="6"/>
  <c r="S113" i="6"/>
  <c r="R113" i="6"/>
  <c r="S112" i="6"/>
  <c r="R112" i="6"/>
  <c r="E112" i="6"/>
  <c r="U112" i="6" s="1"/>
  <c r="S111" i="6"/>
  <c r="R111" i="6"/>
  <c r="E111" i="6"/>
  <c r="S110" i="6"/>
  <c r="R110" i="6"/>
  <c r="E110" i="6"/>
  <c r="U110" i="6" s="1"/>
  <c r="S109" i="6"/>
  <c r="R109" i="6"/>
  <c r="E109" i="6"/>
  <c r="T109" i="6" s="1"/>
  <c r="S108" i="6"/>
  <c r="R108" i="6"/>
  <c r="E108" i="6"/>
  <c r="U108" i="6" s="1"/>
  <c r="U107" i="6"/>
  <c r="T107" i="6"/>
  <c r="S107" i="6"/>
  <c r="R107" i="6"/>
  <c r="E107" i="6"/>
  <c r="S106" i="6"/>
  <c r="R106" i="6"/>
  <c r="E106" i="6"/>
  <c r="S105" i="6"/>
  <c r="R105" i="6"/>
  <c r="E105" i="6"/>
  <c r="U105" i="6" s="1"/>
  <c r="S104" i="6"/>
  <c r="R104" i="6"/>
  <c r="E104" i="6"/>
  <c r="U104" i="6" s="1"/>
  <c r="S103" i="6"/>
  <c r="R103" i="6"/>
  <c r="E103" i="6"/>
  <c r="S102" i="6"/>
  <c r="R102" i="6"/>
  <c r="E102" i="6"/>
  <c r="U102" i="6" s="1"/>
  <c r="U101" i="6"/>
  <c r="S101" i="6"/>
  <c r="R101" i="6"/>
  <c r="E101" i="6"/>
  <c r="T101" i="6" s="1"/>
  <c r="S100" i="6"/>
  <c r="R100" i="6"/>
  <c r="E100" i="6"/>
  <c r="S99" i="6"/>
  <c r="R99" i="6"/>
  <c r="E99" i="6"/>
  <c r="U99" i="6" s="1"/>
  <c r="S98" i="6"/>
  <c r="R98" i="6"/>
  <c r="E98" i="6"/>
  <c r="M97" i="6"/>
  <c r="L97" i="6"/>
  <c r="R97" i="6" s="1"/>
  <c r="K97" i="6"/>
  <c r="K114" i="6" s="1"/>
  <c r="J97" i="6"/>
  <c r="I97" i="6"/>
  <c r="H97" i="6"/>
  <c r="H114" i="6" s="1"/>
  <c r="G97" i="6"/>
  <c r="G114" i="6" s="1"/>
  <c r="F97" i="6"/>
  <c r="D97" i="6"/>
  <c r="D114" i="6" s="1"/>
  <c r="C97" i="6"/>
  <c r="B97" i="6"/>
  <c r="B114" i="6" s="1"/>
  <c r="O115" i="7"/>
  <c r="N115" i="7"/>
  <c r="L115" i="7"/>
  <c r="R115" i="7" s="1"/>
  <c r="J115" i="7"/>
  <c r="B115" i="7"/>
  <c r="N114" i="7"/>
  <c r="U113" i="7"/>
  <c r="T113" i="7"/>
  <c r="S113" i="7"/>
  <c r="R113" i="7"/>
  <c r="S112" i="7"/>
  <c r="R112" i="7"/>
  <c r="E112" i="7"/>
  <c r="T112" i="7" s="1"/>
  <c r="S111" i="7"/>
  <c r="R111" i="7"/>
  <c r="E111" i="7"/>
  <c r="S110" i="7"/>
  <c r="R110" i="7"/>
  <c r="E110" i="7"/>
  <c r="U110" i="7" s="1"/>
  <c r="S109" i="7"/>
  <c r="R109" i="7"/>
  <c r="E109" i="7"/>
  <c r="U109" i="7" s="1"/>
  <c r="S108" i="7"/>
  <c r="R108" i="7"/>
  <c r="E108" i="7"/>
  <c r="U108" i="7" s="1"/>
  <c r="S107" i="7"/>
  <c r="R107" i="7"/>
  <c r="E107" i="7"/>
  <c r="U107" i="7" s="1"/>
  <c r="S106" i="7"/>
  <c r="R106" i="7"/>
  <c r="E106" i="7"/>
  <c r="T105" i="7"/>
  <c r="S105" i="7"/>
  <c r="R105" i="7"/>
  <c r="E105" i="7"/>
  <c r="U105" i="7" s="1"/>
  <c r="S104" i="7"/>
  <c r="R104" i="7"/>
  <c r="E104" i="7"/>
  <c r="T104" i="7" s="1"/>
  <c r="U103" i="7"/>
  <c r="S103" i="7"/>
  <c r="R103" i="7"/>
  <c r="E103" i="7"/>
  <c r="T103" i="7" s="1"/>
  <c r="S102" i="7"/>
  <c r="R102" i="7"/>
  <c r="E102" i="7"/>
  <c r="S101" i="7"/>
  <c r="R101" i="7"/>
  <c r="E101" i="7"/>
  <c r="S100" i="7"/>
  <c r="R100" i="7"/>
  <c r="E100" i="7"/>
  <c r="U100" i="7" s="1"/>
  <c r="S99" i="7"/>
  <c r="R99" i="7"/>
  <c r="E99" i="7"/>
  <c r="U99" i="7" s="1"/>
  <c r="S98" i="7"/>
  <c r="R98" i="7"/>
  <c r="E98" i="7"/>
  <c r="M97" i="7"/>
  <c r="S97" i="7" s="1"/>
  <c r="L97" i="7"/>
  <c r="K97" i="7"/>
  <c r="J97" i="7"/>
  <c r="J114" i="7" s="1"/>
  <c r="I97" i="7"/>
  <c r="H97" i="7"/>
  <c r="G97" i="7"/>
  <c r="F97" i="7"/>
  <c r="D97" i="7"/>
  <c r="C97" i="7"/>
  <c r="B97" i="7"/>
  <c r="B114" i="7" s="1"/>
  <c r="N115" i="8"/>
  <c r="L115" i="8"/>
  <c r="R115" i="8" s="1"/>
  <c r="F115" i="8"/>
  <c r="D115" i="8"/>
  <c r="C115" i="8"/>
  <c r="B115" i="8"/>
  <c r="N114" i="8"/>
  <c r="U113" i="8"/>
  <c r="T113" i="8"/>
  <c r="S113" i="8"/>
  <c r="R113" i="8"/>
  <c r="S112" i="8"/>
  <c r="R112" i="8"/>
  <c r="E112" i="8"/>
  <c r="S111" i="8"/>
  <c r="R111" i="8"/>
  <c r="E111" i="8"/>
  <c r="U111" i="8" s="1"/>
  <c r="S110" i="8"/>
  <c r="R110" i="8"/>
  <c r="E110" i="8"/>
  <c r="U110" i="8" s="1"/>
  <c r="S109" i="8"/>
  <c r="R109" i="8"/>
  <c r="E109" i="8"/>
  <c r="U108" i="8"/>
  <c r="T108" i="8"/>
  <c r="S108" i="8"/>
  <c r="R108" i="8"/>
  <c r="E108" i="8"/>
  <c r="U107" i="8"/>
  <c r="S107" i="8"/>
  <c r="R107" i="8"/>
  <c r="E107" i="8"/>
  <c r="T107" i="8" s="1"/>
  <c r="S106" i="8"/>
  <c r="R106" i="8"/>
  <c r="E106" i="8"/>
  <c r="S105" i="8"/>
  <c r="R105" i="8"/>
  <c r="E105" i="8"/>
  <c r="T105" i="8" s="1"/>
  <c r="S104" i="8"/>
  <c r="R104" i="8"/>
  <c r="E104" i="8"/>
  <c r="S103" i="8"/>
  <c r="R103" i="8"/>
  <c r="E103" i="8"/>
  <c r="U103" i="8" s="1"/>
  <c r="S102" i="8"/>
  <c r="R102" i="8"/>
  <c r="E102" i="8"/>
  <c r="S101" i="8"/>
  <c r="R101" i="8"/>
  <c r="E101" i="8"/>
  <c r="S100" i="8"/>
  <c r="R100" i="8"/>
  <c r="E100" i="8"/>
  <c r="S99" i="8"/>
  <c r="R99" i="8"/>
  <c r="E99" i="8"/>
  <c r="T99" i="8" s="1"/>
  <c r="S98" i="8"/>
  <c r="R98" i="8"/>
  <c r="E98" i="8"/>
  <c r="T98" i="8" s="1"/>
  <c r="M97" i="8"/>
  <c r="S97" i="8" s="1"/>
  <c r="L97" i="8"/>
  <c r="K97" i="8"/>
  <c r="J97" i="8"/>
  <c r="I97" i="8"/>
  <c r="H97" i="8"/>
  <c r="G97" i="8"/>
  <c r="F97" i="8"/>
  <c r="F114" i="8" s="1"/>
  <c r="D97" i="8"/>
  <c r="D114" i="8" s="1"/>
  <c r="C97" i="8"/>
  <c r="C114" i="8" s="1"/>
  <c r="B97" i="8"/>
  <c r="B114" i="8" s="1"/>
  <c r="O115" i="9"/>
  <c r="N115" i="9"/>
  <c r="L115" i="9"/>
  <c r="R115" i="9" s="1"/>
  <c r="O114" i="9"/>
  <c r="N114" i="9"/>
  <c r="U113" i="9"/>
  <c r="T113" i="9"/>
  <c r="S113" i="9"/>
  <c r="R113" i="9"/>
  <c r="S112" i="9"/>
  <c r="R112" i="9"/>
  <c r="E112" i="9"/>
  <c r="S111" i="9"/>
  <c r="R111" i="9"/>
  <c r="E111" i="9"/>
  <c r="T111" i="9" s="1"/>
  <c r="S110" i="9"/>
  <c r="R110" i="9"/>
  <c r="E110" i="9"/>
  <c r="S109" i="9"/>
  <c r="R109" i="9"/>
  <c r="E109" i="9"/>
  <c r="U109" i="9" s="1"/>
  <c r="S108" i="9"/>
  <c r="R108" i="9"/>
  <c r="E108" i="9"/>
  <c r="U108" i="9" s="1"/>
  <c r="S107" i="9"/>
  <c r="R107" i="9"/>
  <c r="E107" i="9"/>
  <c r="S106" i="9"/>
  <c r="R106" i="9"/>
  <c r="E106" i="9"/>
  <c r="U106" i="9" s="1"/>
  <c r="S105" i="9"/>
  <c r="R105" i="9"/>
  <c r="E105" i="9"/>
  <c r="U105" i="9" s="1"/>
  <c r="S104" i="9"/>
  <c r="R104" i="9"/>
  <c r="E104" i="9"/>
  <c r="S103" i="9"/>
  <c r="R103" i="9"/>
  <c r="E103" i="9"/>
  <c r="U103" i="9" s="1"/>
  <c r="S102" i="9"/>
  <c r="R102" i="9"/>
  <c r="E102" i="9"/>
  <c r="T102" i="9" s="1"/>
  <c r="S101" i="9"/>
  <c r="R101" i="9"/>
  <c r="E101" i="9"/>
  <c r="U101" i="9" s="1"/>
  <c r="S100" i="9"/>
  <c r="R100" i="9"/>
  <c r="E100" i="9"/>
  <c r="S99" i="9"/>
  <c r="R99" i="9"/>
  <c r="E99" i="9"/>
  <c r="S98" i="9"/>
  <c r="R98" i="9"/>
  <c r="E98" i="9"/>
  <c r="U98" i="9" s="1"/>
  <c r="M97" i="9"/>
  <c r="L97" i="9"/>
  <c r="R97" i="9" s="1"/>
  <c r="K97" i="9"/>
  <c r="J97" i="9"/>
  <c r="J114" i="9" s="1"/>
  <c r="I97" i="9"/>
  <c r="H97" i="9"/>
  <c r="H114" i="9" s="1"/>
  <c r="G97" i="9"/>
  <c r="F97" i="9"/>
  <c r="D97" i="9"/>
  <c r="C97" i="9"/>
  <c r="B97" i="9"/>
  <c r="L115" i="10"/>
  <c r="R115" i="10" s="1"/>
  <c r="K115" i="10"/>
  <c r="J115" i="10"/>
  <c r="H115" i="10"/>
  <c r="F115" i="10"/>
  <c r="D115" i="10"/>
  <c r="C115" i="10"/>
  <c r="B115" i="10"/>
  <c r="U113" i="10"/>
  <c r="T113" i="10"/>
  <c r="S113" i="10"/>
  <c r="R113" i="10"/>
  <c r="T112" i="10"/>
  <c r="S112" i="10"/>
  <c r="R112" i="10"/>
  <c r="E112" i="10"/>
  <c r="U112" i="10" s="1"/>
  <c r="S111" i="10"/>
  <c r="R111" i="10"/>
  <c r="E111" i="10"/>
  <c r="S110" i="10"/>
  <c r="R110" i="10"/>
  <c r="E110" i="10"/>
  <c r="U110" i="10" s="1"/>
  <c r="S109" i="10"/>
  <c r="R109" i="10"/>
  <c r="E109" i="10"/>
  <c r="U109" i="10" s="1"/>
  <c r="T108" i="10"/>
  <c r="S108" i="10"/>
  <c r="R108" i="10"/>
  <c r="E108" i="10"/>
  <c r="U108" i="10" s="1"/>
  <c r="S107" i="10"/>
  <c r="R107" i="10"/>
  <c r="E107" i="10"/>
  <c r="T106" i="10"/>
  <c r="S106" i="10"/>
  <c r="R106" i="10"/>
  <c r="E106" i="10"/>
  <c r="U106" i="10" s="1"/>
  <c r="S105" i="10"/>
  <c r="R105" i="10"/>
  <c r="E105" i="10"/>
  <c r="T105" i="10" s="1"/>
  <c r="S104" i="10"/>
  <c r="R104" i="10"/>
  <c r="E104" i="10"/>
  <c r="S103" i="10"/>
  <c r="R103" i="10"/>
  <c r="E103" i="10"/>
  <c r="S102" i="10"/>
  <c r="R102" i="10"/>
  <c r="E102" i="10"/>
  <c r="U102" i="10" s="1"/>
  <c r="S101" i="10"/>
  <c r="R101" i="10"/>
  <c r="E101" i="10"/>
  <c r="S100" i="10"/>
  <c r="R100" i="10"/>
  <c r="E100" i="10"/>
  <c r="U100" i="10" s="1"/>
  <c r="S99" i="10"/>
  <c r="R99" i="10"/>
  <c r="E99" i="10"/>
  <c r="S98" i="10"/>
  <c r="R98" i="10"/>
  <c r="E98" i="10"/>
  <c r="T98" i="10" s="1"/>
  <c r="M97" i="10"/>
  <c r="M114" i="10" s="1"/>
  <c r="S114" i="10" s="1"/>
  <c r="L97" i="10"/>
  <c r="K97" i="10"/>
  <c r="K114" i="10" s="1"/>
  <c r="J97" i="10"/>
  <c r="J114" i="10" s="1"/>
  <c r="I97" i="10"/>
  <c r="H97" i="10"/>
  <c r="H114" i="10" s="1"/>
  <c r="G97" i="10"/>
  <c r="F97" i="10"/>
  <c r="F114" i="10" s="1"/>
  <c r="D97" i="10"/>
  <c r="D114" i="10" s="1"/>
  <c r="C97" i="10"/>
  <c r="C114" i="10" s="1"/>
  <c r="B97" i="10"/>
  <c r="B114" i="10" s="1"/>
  <c r="O115" i="11"/>
  <c r="N115" i="11"/>
  <c r="L115" i="11"/>
  <c r="R115" i="11" s="1"/>
  <c r="O114" i="11"/>
  <c r="U113" i="11"/>
  <c r="T113" i="11"/>
  <c r="S113" i="11"/>
  <c r="R113" i="11"/>
  <c r="S112" i="11"/>
  <c r="R112" i="11"/>
  <c r="E112" i="11"/>
  <c r="U112" i="11" s="1"/>
  <c r="S111" i="11"/>
  <c r="R111" i="11"/>
  <c r="E111" i="11"/>
  <c r="U111" i="11" s="1"/>
  <c r="S110" i="11"/>
  <c r="R110" i="11"/>
  <c r="E110" i="11"/>
  <c r="T110" i="11" s="1"/>
  <c r="S109" i="11"/>
  <c r="R109" i="11"/>
  <c r="E109" i="11"/>
  <c r="S108" i="11"/>
  <c r="R108" i="11"/>
  <c r="E108" i="11"/>
  <c r="T108" i="11" s="1"/>
  <c r="S107" i="11"/>
  <c r="R107" i="11"/>
  <c r="E107" i="11"/>
  <c r="U107" i="11" s="1"/>
  <c r="S106" i="11"/>
  <c r="R106" i="11"/>
  <c r="E106" i="11"/>
  <c r="T106" i="11" s="1"/>
  <c r="S105" i="11"/>
  <c r="R105" i="11"/>
  <c r="E105" i="11"/>
  <c r="U105" i="11" s="1"/>
  <c r="S104" i="11"/>
  <c r="R104" i="11"/>
  <c r="E104" i="11"/>
  <c r="U104" i="11" s="1"/>
  <c r="S103" i="11"/>
  <c r="R103" i="11"/>
  <c r="E103" i="11"/>
  <c r="U103" i="11" s="1"/>
  <c r="S102" i="11"/>
  <c r="R102" i="11"/>
  <c r="E102" i="11"/>
  <c r="T102" i="11" s="1"/>
  <c r="T101" i="11"/>
  <c r="S101" i="11"/>
  <c r="R101" i="11"/>
  <c r="E101" i="11"/>
  <c r="U101" i="11" s="1"/>
  <c r="U100" i="11"/>
  <c r="S100" i="11"/>
  <c r="R100" i="11"/>
  <c r="E100" i="11"/>
  <c r="T100" i="11" s="1"/>
  <c r="S99" i="11"/>
  <c r="R99" i="11"/>
  <c r="E99" i="11"/>
  <c r="S98" i="11"/>
  <c r="R98" i="11"/>
  <c r="E98" i="11"/>
  <c r="M97" i="11"/>
  <c r="L97" i="11"/>
  <c r="K97" i="11"/>
  <c r="J97" i="11"/>
  <c r="J114" i="11" s="1"/>
  <c r="I97" i="11"/>
  <c r="I114" i="11" s="1"/>
  <c r="H97" i="11"/>
  <c r="G97" i="11"/>
  <c r="F97" i="11"/>
  <c r="D97" i="11"/>
  <c r="C97" i="11"/>
  <c r="B97" i="11"/>
  <c r="S115" i="12"/>
  <c r="N115" i="12"/>
  <c r="M115" i="12"/>
  <c r="L115" i="12"/>
  <c r="R115" i="12" s="1"/>
  <c r="K115" i="12"/>
  <c r="J115" i="12"/>
  <c r="H115" i="12"/>
  <c r="F115" i="12"/>
  <c r="D115" i="12"/>
  <c r="B115" i="12"/>
  <c r="R114" i="12"/>
  <c r="N114" i="12"/>
  <c r="U113" i="12"/>
  <c r="T113" i="12"/>
  <c r="S113" i="12"/>
  <c r="R113" i="12"/>
  <c r="T112" i="12"/>
  <c r="S112" i="12"/>
  <c r="R112" i="12"/>
  <c r="E112" i="12"/>
  <c r="U112" i="12" s="1"/>
  <c r="S111" i="12"/>
  <c r="R111" i="12"/>
  <c r="E111" i="12"/>
  <c r="U111" i="12" s="1"/>
  <c r="S110" i="12"/>
  <c r="R110" i="12"/>
  <c r="E110" i="12"/>
  <c r="S109" i="12"/>
  <c r="R109" i="12"/>
  <c r="E109" i="12"/>
  <c r="U109" i="12" s="1"/>
  <c r="S108" i="12"/>
  <c r="R108" i="12"/>
  <c r="E108" i="12"/>
  <c r="U108" i="12" s="1"/>
  <c r="S107" i="12"/>
  <c r="R107" i="12"/>
  <c r="E107" i="12"/>
  <c r="S106" i="12"/>
  <c r="R106" i="12"/>
  <c r="E106" i="12"/>
  <c r="U106" i="12" s="1"/>
  <c r="S105" i="12"/>
  <c r="R105" i="12"/>
  <c r="E105" i="12"/>
  <c r="T105" i="12" s="1"/>
  <c r="U104" i="12"/>
  <c r="S104" i="12"/>
  <c r="R104" i="12"/>
  <c r="E104" i="12"/>
  <c r="T104" i="12" s="1"/>
  <c r="S103" i="12"/>
  <c r="R103" i="12"/>
  <c r="E103" i="12"/>
  <c r="S102" i="12"/>
  <c r="R102" i="12"/>
  <c r="E102" i="12"/>
  <c r="T102" i="12" s="1"/>
  <c r="S101" i="12"/>
  <c r="R101" i="12"/>
  <c r="E101" i="12"/>
  <c r="S100" i="12"/>
  <c r="R100" i="12"/>
  <c r="E100" i="12"/>
  <c r="U100" i="12" s="1"/>
  <c r="S99" i="12"/>
  <c r="R99" i="12"/>
  <c r="E99" i="12"/>
  <c r="S98" i="12"/>
  <c r="R98" i="12"/>
  <c r="E98" i="12"/>
  <c r="T98" i="12" s="1"/>
  <c r="M97" i="12"/>
  <c r="M114" i="12" s="1"/>
  <c r="S114" i="12" s="1"/>
  <c r="L97" i="12"/>
  <c r="L114" i="12" s="1"/>
  <c r="K97" i="12"/>
  <c r="K114" i="12" s="1"/>
  <c r="J97" i="12"/>
  <c r="J114" i="12" s="1"/>
  <c r="I97" i="12"/>
  <c r="H97" i="12"/>
  <c r="H114" i="12" s="1"/>
  <c r="G97" i="12"/>
  <c r="G114" i="12" s="1"/>
  <c r="F97" i="12"/>
  <c r="F114" i="12" s="1"/>
  <c r="D97" i="12"/>
  <c r="C97" i="12"/>
  <c r="B97" i="12"/>
  <c r="B114" i="12" s="1"/>
  <c r="O115" i="13"/>
  <c r="N115" i="13"/>
  <c r="J115" i="13"/>
  <c r="H115" i="13"/>
  <c r="N114" i="13"/>
  <c r="U113" i="13"/>
  <c r="T113" i="13"/>
  <c r="S113" i="13"/>
  <c r="R113" i="13"/>
  <c r="U112" i="13"/>
  <c r="S112" i="13"/>
  <c r="R112" i="13"/>
  <c r="E112" i="13"/>
  <c r="T112" i="13" s="1"/>
  <c r="S111" i="13"/>
  <c r="R111" i="13"/>
  <c r="E111" i="13"/>
  <c r="S110" i="13"/>
  <c r="R110" i="13"/>
  <c r="E110" i="13"/>
  <c r="U110" i="13" s="1"/>
  <c r="S109" i="13"/>
  <c r="R109" i="13"/>
  <c r="E109" i="13"/>
  <c r="U109" i="13" s="1"/>
  <c r="S108" i="13"/>
  <c r="R108" i="13"/>
  <c r="E108" i="13"/>
  <c r="T108" i="13" s="1"/>
  <c r="S107" i="13"/>
  <c r="R107" i="13"/>
  <c r="E107" i="13"/>
  <c r="S106" i="13"/>
  <c r="R106" i="13"/>
  <c r="E106" i="13"/>
  <c r="U106" i="13" s="1"/>
  <c r="S105" i="13"/>
  <c r="R105" i="13"/>
  <c r="E105" i="13"/>
  <c r="S104" i="13"/>
  <c r="R104" i="13"/>
  <c r="E104" i="13"/>
  <c r="U104" i="13" s="1"/>
  <c r="S103" i="13"/>
  <c r="R103" i="13"/>
  <c r="E103" i="13"/>
  <c r="U103" i="13" s="1"/>
  <c r="S102" i="13"/>
  <c r="R102" i="13"/>
  <c r="E102" i="13"/>
  <c r="T102" i="13" s="1"/>
  <c r="S101" i="13"/>
  <c r="R101" i="13"/>
  <c r="E101" i="13"/>
  <c r="U101" i="13" s="1"/>
  <c r="S100" i="13"/>
  <c r="R100" i="13"/>
  <c r="E100" i="13"/>
  <c r="T100" i="13" s="1"/>
  <c r="S99" i="13"/>
  <c r="R99" i="13"/>
  <c r="E99" i="13"/>
  <c r="S98" i="13"/>
  <c r="R98" i="13"/>
  <c r="E98" i="13"/>
  <c r="T98" i="13" s="1"/>
  <c r="M97" i="13"/>
  <c r="S97" i="13" s="1"/>
  <c r="L97" i="13"/>
  <c r="R97" i="13" s="1"/>
  <c r="K97" i="13"/>
  <c r="J97" i="13"/>
  <c r="I97" i="13"/>
  <c r="H97" i="13"/>
  <c r="H114" i="13" s="1"/>
  <c r="G97" i="13"/>
  <c r="F97" i="13"/>
  <c r="F114" i="13" s="1"/>
  <c r="D97" i="13"/>
  <c r="C97" i="13"/>
  <c r="B97" i="13"/>
  <c r="N115" i="14"/>
  <c r="M115" i="14"/>
  <c r="S115" i="14" s="1"/>
  <c r="K115" i="14"/>
  <c r="J115" i="14"/>
  <c r="F115" i="14"/>
  <c r="D115" i="14"/>
  <c r="C115" i="14"/>
  <c r="B115" i="14"/>
  <c r="N114" i="14"/>
  <c r="U113" i="14"/>
  <c r="T113" i="14"/>
  <c r="S113" i="14"/>
  <c r="R113" i="14"/>
  <c r="S112" i="14"/>
  <c r="R112" i="14"/>
  <c r="E112" i="14"/>
  <c r="T112" i="14" s="1"/>
  <c r="S111" i="14"/>
  <c r="R111" i="14"/>
  <c r="E111" i="14"/>
  <c r="T111" i="14" s="1"/>
  <c r="S110" i="14"/>
  <c r="R110" i="14"/>
  <c r="E110" i="14"/>
  <c r="U110" i="14" s="1"/>
  <c r="S109" i="14"/>
  <c r="R109" i="14"/>
  <c r="E109" i="14"/>
  <c r="U109" i="14" s="1"/>
  <c r="S108" i="14"/>
  <c r="R108" i="14"/>
  <c r="E108" i="14"/>
  <c r="U108" i="14" s="1"/>
  <c r="S107" i="14"/>
  <c r="R107" i="14"/>
  <c r="E107" i="14"/>
  <c r="S106" i="14"/>
  <c r="R106" i="14"/>
  <c r="E106" i="14"/>
  <c r="S105" i="14"/>
  <c r="R105" i="14"/>
  <c r="E105" i="14"/>
  <c r="T105" i="14" s="1"/>
  <c r="S104" i="14"/>
  <c r="R104" i="14"/>
  <c r="E104" i="14"/>
  <c r="T103" i="14"/>
  <c r="S103" i="14"/>
  <c r="R103" i="14"/>
  <c r="E103" i="14"/>
  <c r="U103" i="14" s="1"/>
  <c r="S102" i="14"/>
  <c r="R102" i="14"/>
  <c r="E102" i="14"/>
  <c r="S101" i="14"/>
  <c r="R101" i="14"/>
  <c r="E101" i="14"/>
  <c r="U101" i="14" s="1"/>
  <c r="S100" i="14"/>
  <c r="R100" i="14"/>
  <c r="E100" i="14"/>
  <c r="U100" i="14" s="1"/>
  <c r="U99" i="14"/>
  <c r="S99" i="14"/>
  <c r="R99" i="14"/>
  <c r="E99" i="14"/>
  <c r="T99" i="14" s="1"/>
  <c r="S98" i="14"/>
  <c r="R98" i="14"/>
  <c r="E98" i="14"/>
  <c r="M97" i="14"/>
  <c r="M114" i="14" s="1"/>
  <c r="S114" i="14" s="1"/>
  <c r="L97" i="14"/>
  <c r="R97" i="14" s="1"/>
  <c r="K97" i="14"/>
  <c r="J97" i="14"/>
  <c r="J114" i="14" s="1"/>
  <c r="I97" i="14"/>
  <c r="H97" i="14"/>
  <c r="G97" i="14"/>
  <c r="G114" i="14" s="1"/>
  <c r="F97" i="14"/>
  <c r="F114" i="14" s="1"/>
  <c r="D97" i="14"/>
  <c r="D114" i="14" s="1"/>
  <c r="C97" i="14"/>
  <c r="B97" i="14"/>
  <c r="B114" i="14" s="1"/>
  <c r="O115" i="15"/>
  <c r="N115" i="15"/>
  <c r="L115" i="15"/>
  <c r="R115" i="15" s="1"/>
  <c r="J115" i="15"/>
  <c r="I115" i="15"/>
  <c r="H115" i="15"/>
  <c r="G115" i="15"/>
  <c r="F115" i="15"/>
  <c r="D115" i="15"/>
  <c r="B115" i="15"/>
  <c r="O114" i="15"/>
  <c r="U113" i="15"/>
  <c r="T113" i="15"/>
  <c r="S113" i="15"/>
  <c r="R113" i="15"/>
  <c r="S112" i="15"/>
  <c r="R112" i="15"/>
  <c r="E112" i="15"/>
  <c r="U112" i="15" s="1"/>
  <c r="S111" i="15"/>
  <c r="R111" i="15"/>
  <c r="E111" i="15"/>
  <c r="U111" i="15" s="1"/>
  <c r="S110" i="15"/>
  <c r="R110" i="15"/>
  <c r="E110" i="15"/>
  <c r="T110" i="15" s="1"/>
  <c r="S109" i="15"/>
  <c r="R109" i="15"/>
  <c r="E109" i="15"/>
  <c r="U109" i="15" s="1"/>
  <c r="S108" i="15"/>
  <c r="R108" i="15"/>
  <c r="E108" i="15"/>
  <c r="T108" i="15" s="1"/>
  <c r="S107" i="15"/>
  <c r="R107" i="15"/>
  <c r="E107" i="15"/>
  <c r="T107" i="15" s="1"/>
  <c r="T106" i="15"/>
  <c r="S106" i="15"/>
  <c r="R106" i="15"/>
  <c r="E106" i="15"/>
  <c r="U106" i="15" s="1"/>
  <c r="S105" i="15"/>
  <c r="R105" i="15"/>
  <c r="E105" i="15"/>
  <c r="U105" i="15" s="1"/>
  <c r="S104" i="15"/>
  <c r="R104" i="15"/>
  <c r="E104" i="15"/>
  <c r="S103" i="15"/>
  <c r="R103" i="15"/>
  <c r="E103" i="15"/>
  <c r="U103" i="15" s="1"/>
  <c r="U102" i="15"/>
  <c r="S102" i="15"/>
  <c r="R102" i="15"/>
  <c r="E102" i="15"/>
  <c r="T102" i="15" s="1"/>
  <c r="S101" i="15"/>
  <c r="R101" i="15"/>
  <c r="E101" i="15"/>
  <c r="U101" i="15" s="1"/>
  <c r="S100" i="15"/>
  <c r="R100" i="15"/>
  <c r="E100" i="15"/>
  <c r="T100" i="15" s="1"/>
  <c r="S99" i="15"/>
  <c r="R99" i="15"/>
  <c r="E99" i="15"/>
  <c r="T99" i="15" s="1"/>
  <c r="S98" i="15"/>
  <c r="R98" i="15"/>
  <c r="E98" i="15"/>
  <c r="U98" i="15" s="1"/>
  <c r="M97" i="15"/>
  <c r="S97" i="15" s="1"/>
  <c r="L97" i="15"/>
  <c r="K97" i="15"/>
  <c r="K114" i="15" s="1"/>
  <c r="J97" i="15"/>
  <c r="J114" i="15" s="1"/>
  <c r="I97" i="15"/>
  <c r="H97" i="15"/>
  <c r="H114" i="15" s="1"/>
  <c r="G97" i="15"/>
  <c r="G114" i="15" s="1"/>
  <c r="F97" i="15"/>
  <c r="F114" i="15" s="1"/>
  <c r="D97" i="15"/>
  <c r="D114" i="15" s="1"/>
  <c r="C97" i="15"/>
  <c r="B97" i="15"/>
  <c r="B114" i="15" s="1"/>
  <c r="S115" i="16"/>
  <c r="N115" i="16"/>
  <c r="J115" i="16"/>
  <c r="B115" i="16"/>
  <c r="N114" i="16"/>
  <c r="U113" i="16"/>
  <c r="T113" i="16"/>
  <c r="S113" i="16"/>
  <c r="R113" i="16"/>
  <c r="S112" i="16"/>
  <c r="R112" i="16"/>
  <c r="E112" i="16"/>
  <c r="U112" i="16" s="1"/>
  <c r="S111" i="16"/>
  <c r="R111" i="16"/>
  <c r="E111" i="16"/>
  <c r="S110" i="16"/>
  <c r="R110" i="16"/>
  <c r="E110" i="16"/>
  <c r="T110" i="16" s="1"/>
  <c r="S109" i="16"/>
  <c r="R109" i="16"/>
  <c r="E109" i="16"/>
  <c r="S108" i="16"/>
  <c r="R108" i="16"/>
  <c r="E108" i="16"/>
  <c r="U108" i="16" s="1"/>
  <c r="S107" i="16"/>
  <c r="R107" i="16"/>
  <c r="E107" i="16"/>
  <c r="U107" i="16" s="1"/>
  <c r="S106" i="16"/>
  <c r="R106" i="16"/>
  <c r="E106" i="16"/>
  <c r="U106" i="16" s="1"/>
  <c r="S105" i="16"/>
  <c r="R105" i="16"/>
  <c r="E105" i="16"/>
  <c r="T105" i="16" s="1"/>
  <c r="T104" i="16"/>
  <c r="S104" i="16"/>
  <c r="R104" i="16"/>
  <c r="E104" i="16"/>
  <c r="U104" i="16" s="1"/>
  <c r="S103" i="16"/>
  <c r="R103" i="16"/>
  <c r="E103" i="16"/>
  <c r="S102" i="16"/>
  <c r="R102" i="16"/>
  <c r="E102" i="16"/>
  <c r="T102" i="16" s="1"/>
  <c r="S101" i="16"/>
  <c r="R101" i="16"/>
  <c r="E101" i="16"/>
  <c r="S100" i="16"/>
  <c r="R100" i="16"/>
  <c r="E100" i="16"/>
  <c r="U100" i="16" s="1"/>
  <c r="S99" i="16"/>
  <c r="R99" i="16"/>
  <c r="E99" i="16"/>
  <c r="U99" i="16" s="1"/>
  <c r="S98" i="16"/>
  <c r="R98" i="16"/>
  <c r="E98" i="16"/>
  <c r="U98" i="16" s="1"/>
  <c r="M97" i="16"/>
  <c r="S97" i="16" s="1"/>
  <c r="L97" i="16"/>
  <c r="R97" i="16" s="1"/>
  <c r="K97" i="16"/>
  <c r="K114" i="16" s="1"/>
  <c r="J97" i="16"/>
  <c r="J114" i="16" s="1"/>
  <c r="I97" i="16"/>
  <c r="H97" i="16"/>
  <c r="G97" i="16"/>
  <c r="F97" i="16"/>
  <c r="D97" i="16"/>
  <c r="C97" i="16"/>
  <c r="B97" i="16"/>
  <c r="N115" i="17"/>
  <c r="L115" i="17"/>
  <c r="R115" i="17" s="1"/>
  <c r="J115" i="17"/>
  <c r="I115" i="17"/>
  <c r="H115" i="17"/>
  <c r="G115" i="17"/>
  <c r="F115" i="17"/>
  <c r="D115" i="17"/>
  <c r="N114" i="17"/>
  <c r="U113" i="17"/>
  <c r="T113" i="17"/>
  <c r="S113" i="17"/>
  <c r="R113" i="17"/>
  <c r="T112" i="17"/>
  <c r="S112" i="17"/>
  <c r="R112" i="17"/>
  <c r="E112" i="17"/>
  <c r="U112" i="17" s="1"/>
  <c r="S111" i="17"/>
  <c r="R111" i="17"/>
  <c r="E111" i="17"/>
  <c r="U111" i="17" s="1"/>
  <c r="S110" i="17"/>
  <c r="R110" i="17"/>
  <c r="E110" i="17"/>
  <c r="U110" i="17" s="1"/>
  <c r="S109" i="17"/>
  <c r="R109" i="17"/>
  <c r="E109" i="17"/>
  <c r="U109" i="17" s="1"/>
  <c r="S108" i="17"/>
  <c r="R108" i="17"/>
  <c r="E108" i="17"/>
  <c r="T108" i="17" s="1"/>
  <c r="S107" i="17"/>
  <c r="R107" i="17"/>
  <c r="E107" i="17"/>
  <c r="S106" i="17"/>
  <c r="R106" i="17"/>
  <c r="E106" i="17"/>
  <c r="U105" i="17"/>
  <c r="S105" i="17"/>
  <c r="R105" i="17"/>
  <c r="E105" i="17"/>
  <c r="T105" i="17" s="1"/>
  <c r="S104" i="17"/>
  <c r="R104" i="17"/>
  <c r="E104" i="17"/>
  <c r="S103" i="17"/>
  <c r="R103" i="17"/>
  <c r="E103" i="17"/>
  <c r="S102" i="17"/>
  <c r="R102" i="17"/>
  <c r="E102" i="17"/>
  <c r="U102" i="17" s="1"/>
  <c r="S101" i="17"/>
  <c r="R101" i="17"/>
  <c r="E101" i="17"/>
  <c r="U101" i="17" s="1"/>
  <c r="S100" i="17"/>
  <c r="R100" i="17"/>
  <c r="E100" i="17"/>
  <c r="T100" i="17" s="1"/>
  <c r="S99" i="17"/>
  <c r="R99" i="17"/>
  <c r="E99" i="17"/>
  <c r="U99" i="17" s="1"/>
  <c r="S98" i="17"/>
  <c r="R98" i="17"/>
  <c r="E98" i="17"/>
  <c r="T98" i="17" s="1"/>
  <c r="R97" i="17"/>
  <c r="M97" i="17"/>
  <c r="S97" i="17" s="1"/>
  <c r="L97" i="17"/>
  <c r="L114" i="17" s="1"/>
  <c r="R114" i="17" s="1"/>
  <c r="K97" i="17"/>
  <c r="J97" i="17"/>
  <c r="J114" i="17" s="1"/>
  <c r="I97" i="17"/>
  <c r="I114" i="17" s="1"/>
  <c r="H97" i="17"/>
  <c r="H114" i="17" s="1"/>
  <c r="G97" i="17"/>
  <c r="G114" i="17" s="1"/>
  <c r="F97" i="17"/>
  <c r="F114" i="17" s="1"/>
  <c r="D97" i="17"/>
  <c r="D114" i="17" s="1"/>
  <c r="C97" i="17"/>
  <c r="B97" i="17"/>
  <c r="N115" i="18"/>
  <c r="M115" i="18"/>
  <c r="S115" i="18" s="1"/>
  <c r="L115" i="18"/>
  <c r="R115" i="18" s="1"/>
  <c r="K115" i="18"/>
  <c r="B115" i="18"/>
  <c r="N114" i="18"/>
  <c r="U113" i="18"/>
  <c r="T113" i="18"/>
  <c r="S113" i="18"/>
  <c r="R113" i="18"/>
  <c r="S112" i="18"/>
  <c r="R112" i="18"/>
  <c r="E112" i="18"/>
  <c r="U112" i="18" s="1"/>
  <c r="S111" i="18"/>
  <c r="R111" i="18"/>
  <c r="E111" i="18"/>
  <c r="T111" i="18" s="1"/>
  <c r="S110" i="18"/>
  <c r="R110" i="18"/>
  <c r="E110" i="18"/>
  <c r="U110" i="18" s="1"/>
  <c r="S109" i="18"/>
  <c r="R109" i="18"/>
  <c r="E109" i="18"/>
  <c r="S108" i="18"/>
  <c r="R108" i="18"/>
  <c r="E108" i="18"/>
  <c r="T108" i="18" s="1"/>
  <c r="S107" i="18"/>
  <c r="R107" i="18"/>
  <c r="E107" i="18"/>
  <c r="S106" i="18"/>
  <c r="R106" i="18"/>
  <c r="E106" i="18"/>
  <c r="U106" i="18" s="1"/>
  <c r="S105" i="18"/>
  <c r="R105" i="18"/>
  <c r="E105" i="18"/>
  <c r="U105" i="18" s="1"/>
  <c r="S104" i="18"/>
  <c r="R104" i="18"/>
  <c r="E104" i="18"/>
  <c r="U104" i="18" s="1"/>
  <c r="S103" i="18"/>
  <c r="R103" i="18"/>
  <c r="E103" i="18"/>
  <c r="U103" i="18" s="1"/>
  <c r="S102" i="18"/>
  <c r="R102" i="18"/>
  <c r="E102" i="18"/>
  <c r="U102" i="18" s="1"/>
  <c r="S101" i="18"/>
  <c r="R101" i="18"/>
  <c r="E101" i="18"/>
  <c r="S100" i="18"/>
  <c r="R100" i="18"/>
  <c r="E100" i="18"/>
  <c r="T100" i="18" s="1"/>
  <c r="S99" i="18"/>
  <c r="R99" i="18"/>
  <c r="E99" i="18"/>
  <c r="S98" i="18"/>
  <c r="R98" i="18"/>
  <c r="E98" i="18"/>
  <c r="U98" i="18" s="1"/>
  <c r="M97" i="18"/>
  <c r="M114" i="18" s="1"/>
  <c r="S114" i="18" s="1"/>
  <c r="L97" i="18"/>
  <c r="R97" i="18" s="1"/>
  <c r="K97" i="18"/>
  <c r="J97" i="18"/>
  <c r="I97" i="18"/>
  <c r="H97" i="18"/>
  <c r="G97" i="18"/>
  <c r="G114" i="18" s="1"/>
  <c r="F97" i="18"/>
  <c r="D97" i="18"/>
  <c r="D114" i="18" s="1"/>
  <c r="C97" i="18"/>
  <c r="B97" i="18"/>
  <c r="B114" i="18" s="1"/>
  <c r="O115" i="19"/>
  <c r="N115" i="19"/>
  <c r="L115" i="19"/>
  <c r="R115" i="19" s="1"/>
  <c r="J115" i="19"/>
  <c r="I115" i="19"/>
  <c r="G115" i="19"/>
  <c r="F115" i="19"/>
  <c r="D115" i="19"/>
  <c r="O114" i="19"/>
  <c r="N114" i="19"/>
  <c r="H114" i="19"/>
  <c r="U113" i="19"/>
  <c r="T113" i="19"/>
  <c r="S113" i="19"/>
  <c r="R113" i="19"/>
  <c r="S112" i="19"/>
  <c r="R112" i="19"/>
  <c r="E112" i="19"/>
  <c r="T112" i="19" s="1"/>
  <c r="S111" i="19"/>
  <c r="R111" i="19"/>
  <c r="E111" i="19"/>
  <c r="T111" i="19" s="1"/>
  <c r="S110" i="19"/>
  <c r="R110" i="19"/>
  <c r="E110" i="19"/>
  <c r="U110" i="19" s="1"/>
  <c r="S109" i="19"/>
  <c r="R109" i="19"/>
  <c r="E109" i="19"/>
  <c r="U109" i="19" s="1"/>
  <c r="S108" i="19"/>
  <c r="R108" i="19"/>
  <c r="E108" i="19"/>
  <c r="U108" i="19" s="1"/>
  <c r="S107" i="19"/>
  <c r="R107" i="19"/>
  <c r="E107" i="19"/>
  <c r="U107" i="19" s="1"/>
  <c r="S106" i="19"/>
  <c r="R106" i="19"/>
  <c r="E106" i="19"/>
  <c r="T106" i="19" s="1"/>
  <c r="S105" i="19"/>
  <c r="R105" i="19"/>
  <c r="E105" i="19"/>
  <c r="T105" i="19" s="1"/>
  <c r="S104" i="19"/>
  <c r="R104" i="19"/>
  <c r="E104" i="19"/>
  <c r="S103" i="19"/>
  <c r="R103" i="19"/>
  <c r="E103" i="19"/>
  <c r="T103" i="19" s="1"/>
  <c r="S102" i="19"/>
  <c r="R102" i="19"/>
  <c r="E102" i="19"/>
  <c r="S101" i="19"/>
  <c r="R101" i="19"/>
  <c r="E101" i="19"/>
  <c r="U101" i="19" s="1"/>
  <c r="S100" i="19"/>
  <c r="R100" i="19"/>
  <c r="E100" i="19"/>
  <c r="U100" i="19" s="1"/>
  <c r="S99" i="19"/>
  <c r="R99" i="19"/>
  <c r="E99" i="19"/>
  <c r="S98" i="19"/>
  <c r="R98" i="19"/>
  <c r="E98" i="19"/>
  <c r="M97" i="19"/>
  <c r="S97" i="19" s="1"/>
  <c r="L97" i="19"/>
  <c r="L114" i="19" s="1"/>
  <c r="R114" i="19" s="1"/>
  <c r="K97" i="19"/>
  <c r="J97" i="19"/>
  <c r="I97" i="19"/>
  <c r="I114" i="19" s="1"/>
  <c r="H97" i="19"/>
  <c r="G97" i="19"/>
  <c r="F97" i="19"/>
  <c r="F114" i="19" s="1"/>
  <c r="D97" i="19"/>
  <c r="D114" i="19" s="1"/>
  <c r="C97" i="19"/>
  <c r="B97" i="19"/>
  <c r="B114" i="19" s="1"/>
  <c r="O115" i="20"/>
  <c r="N115" i="20"/>
  <c r="K115" i="20"/>
  <c r="H115" i="20"/>
  <c r="G115" i="20"/>
  <c r="F115" i="20"/>
  <c r="D115" i="20"/>
  <c r="C115" i="20"/>
  <c r="B115" i="20"/>
  <c r="U113" i="20"/>
  <c r="T113" i="20"/>
  <c r="S113" i="20"/>
  <c r="R113" i="20"/>
  <c r="S112" i="20"/>
  <c r="R112" i="20"/>
  <c r="E112" i="20"/>
  <c r="S111" i="20"/>
  <c r="R111" i="20"/>
  <c r="E111" i="20"/>
  <c r="U111" i="20" s="1"/>
  <c r="S110" i="20"/>
  <c r="R110" i="20"/>
  <c r="E110" i="20"/>
  <c r="U110" i="20" s="1"/>
  <c r="S109" i="20"/>
  <c r="R109" i="20"/>
  <c r="E109" i="20"/>
  <c r="U109" i="20" s="1"/>
  <c r="U108" i="20"/>
  <c r="T108" i="20"/>
  <c r="S108" i="20"/>
  <c r="R108" i="20"/>
  <c r="E108" i="20"/>
  <c r="S107" i="20"/>
  <c r="R107" i="20"/>
  <c r="E107" i="20"/>
  <c r="T107" i="20" s="1"/>
  <c r="S106" i="20"/>
  <c r="R106" i="20"/>
  <c r="E106" i="20"/>
  <c r="T106" i="20" s="1"/>
  <c r="S105" i="20"/>
  <c r="R105" i="20"/>
  <c r="E105" i="20"/>
  <c r="U105" i="20" s="1"/>
  <c r="S104" i="20"/>
  <c r="R104" i="20"/>
  <c r="E104" i="20"/>
  <c r="S103" i="20"/>
  <c r="R103" i="20"/>
  <c r="E103" i="20"/>
  <c r="U103" i="20" s="1"/>
  <c r="S102" i="20"/>
  <c r="R102" i="20"/>
  <c r="E102" i="20"/>
  <c r="U102" i="20" s="1"/>
  <c r="S101" i="20"/>
  <c r="R101" i="20"/>
  <c r="E101" i="20"/>
  <c r="T101" i="20" s="1"/>
  <c r="S100" i="20"/>
  <c r="R100" i="20"/>
  <c r="E100" i="20"/>
  <c r="T100" i="20" s="1"/>
  <c r="S99" i="20"/>
  <c r="R99" i="20"/>
  <c r="E99" i="20"/>
  <c r="S98" i="20"/>
  <c r="R98" i="20"/>
  <c r="E98" i="20"/>
  <c r="T98" i="20" s="1"/>
  <c r="M97" i="20"/>
  <c r="L97" i="20"/>
  <c r="K97" i="20"/>
  <c r="K114" i="20" s="1"/>
  <c r="J97" i="20"/>
  <c r="J114" i="20" s="1"/>
  <c r="I97" i="20"/>
  <c r="H97" i="20"/>
  <c r="H114" i="20" s="1"/>
  <c r="G97" i="20"/>
  <c r="G114" i="20" s="1"/>
  <c r="F97" i="20"/>
  <c r="F114" i="20" s="1"/>
  <c r="D97" i="20"/>
  <c r="D114" i="20" s="1"/>
  <c r="C97" i="20"/>
  <c r="C114" i="20" s="1"/>
  <c r="B97" i="20"/>
  <c r="B114" i="20" s="1"/>
  <c r="J115" i="1"/>
  <c r="I115" i="1"/>
  <c r="H115" i="1"/>
  <c r="N114" i="1"/>
  <c r="U113" i="1"/>
  <c r="T113" i="1"/>
  <c r="S113" i="1"/>
  <c r="R113" i="1"/>
  <c r="S112" i="1"/>
  <c r="R112" i="1"/>
  <c r="E112" i="1"/>
  <c r="T112" i="1" s="1"/>
  <c r="T111" i="1"/>
  <c r="S111" i="1"/>
  <c r="R111" i="1"/>
  <c r="E111" i="1"/>
  <c r="U111" i="1" s="1"/>
  <c r="S110" i="1"/>
  <c r="R110" i="1"/>
  <c r="E110" i="1"/>
  <c r="S109" i="1"/>
  <c r="R109" i="1"/>
  <c r="E109" i="1"/>
  <c r="T109" i="1" s="1"/>
  <c r="S108" i="1"/>
  <c r="R108" i="1"/>
  <c r="E108" i="1"/>
  <c r="S107" i="1"/>
  <c r="R107" i="1"/>
  <c r="E107" i="1"/>
  <c r="U107" i="1" s="1"/>
  <c r="S106" i="1"/>
  <c r="R106" i="1"/>
  <c r="E106" i="1"/>
  <c r="U106" i="1" s="1"/>
  <c r="S105" i="1"/>
  <c r="R105" i="1"/>
  <c r="E105" i="1"/>
  <c r="U105" i="1" s="1"/>
  <c r="S104" i="1"/>
  <c r="R104" i="1"/>
  <c r="E104" i="1"/>
  <c r="U104" i="1" s="1"/>
  <c r="S103" i="1"/>
  <c r="R103" i="1"/>
  <c r="E103" i="1"/>
  <c r="S102" i="1"/>
  <c r="R102" i="1"/>
  <c r="E102" i="1"/>
  <c r="S101" i="1"/>
  <c r="R101" i="1"/>
  <c r="E101" i="1"/>
  <c r="T101" i="1" s="1"/>
  <c r="S100" i="1"/>
  <c r="R100" i="1"/>
  <c r="E100" i="1"/>
  <c r="T99" i="1"/>
  <c r="S99" i="1"/>
  <c r="R99" i="1"/>
  <c r="E99" i="1"/>
  <c r="U99" i="1" s="1"/>
  <c r="S98" i="1"/>
  <c r="R98" i="1"/>
  <c r="E98" i="1"/>
  <c r="U98" i="1" s="1"/>
  <c r="M97" i="1"/>
  <c r="S97" i="1" s="1"/>
  <c r="L97" i="1"/>
  <c r="K97" i="1"/>
  <c r="J97" i="1"/>
  <c r="J114" i="1" s="1"/>
  <c r="I97" i="1"/>
  <c r="I114" i="1" s="1"/>
  <c r="H97" i="1"/>
  <c r="H114" i="1" s="1"/>
  <c r="G97" i="1"/>
  <c r="F97" i="1"/>
  <c r="D97" i="1"/>
  <c r="C97" i="1"/>
  <c r="B97" i="1"/>
  <c r="E86" i="2"/>
  <c r="E85" i="2"/>
  <c r="E84" i="2"/>
  <c r="E83" i="2"/>
  <c r="E82" i="2" s="1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3" i="3"/>
  <c r="E82" i="3" s="1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3" i="4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E82" i="6" s="1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5" i="9"/>
  <c r="E84" i="9"/>
  <c r="E83" i="9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5" i="10"/>
  <c r="E84" i="10"/>
  <c r="E83" i="10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4" i="1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5" i="12"/>
  <c r="E84" i="12"/>
  <c r="E83" i="12"/>
  <c r="M82" i="12"/>
  <c r="L82" i="12"/>
  <c r="K82" i="12"/>
  <c r="J82" i="12"/>
  <c r="I82" i="12"/>
  <c r="H82" i="12"/>
  <c r="G82" i="12"/>
  <c r="F82" i="12"/>
  <c r="D82" i="12"/>
  <c r="C82" i="12"/>
  <c r="B82" i="12"/>
  <c r="A79" i="12"/>
  <c r="E86" i="13"/>
  <c r="E85" i="13"/>
  <c r="E84" i="13"/>
  <c r="E83" i="13"/>
  <c r="M82" i="13"/>
  <c r="L82" i="13"/>
  <c r="K82" i="13"/>
  <c r="J82" i="13"/>
  <c r="I82" i="13"/>
  <c r="H82" i="13"/>
  <c r="G82" i="13"/>
  <c r="F82" i="13"/>
  <c r="D82" i="13"/>
  <c r="C82" i="13"/>
  <c r="B82" i="13"/>
  <c r="A79" i="13"/>
  <c r="E86" i="14"/>
  <c r="E85" i="14"/>
  <c r="E84" i="14"/>
  <c r="E83" i="14"/>
  <c r="M82" i="14"/>
  <c r="L82" i="14"/>
  <c r="K82" i="14"/>
  <c r="J82" i="14"/>
  <c r="I82" i="14"/>
  <c r="H82" i="14"/>
  <c r="G82" i="14"/>
  <c r="F82" i="14"/>
  <c r="D82" i="14"/>
  <c r="C82" i="14"/>
  <c r="B82" i="14"/>
  <c r="A79" i="14"/>
  <c r="E86" i="15"/>
  <c r="E85" i="15"/>
  <c r="E84" i="15"/>
  <c r="E83" i="15"/>
  <c r="M82" i="15"/>
  <c r="L82" i="15"/>
  <c r="K82" i="15"/>
  <c r="J82" i="15"/>
  <c r="I82" i="15"/>
  <c r="H82" i="15"/>
  <c r="G82" i="15"/>
  <c r="F82" i="15"/>
  <c r="D82" i="15"/>
  <c r="C82" i="15"/>
  <c r="B82" i="15"/>
  <c r="A79" i="15"/>
  <c r="E86" i="16"/>
  <c r="E85" i="16"/>
  <c r="E84" i="16"/>
  <c r="E83" i="16"/>
  <c r="M82" i="16"/>
  <c r="L82" i="16"/>
  <c r="K82" i="16"/>
  <c r="J82" i="16"/>
  <c r="I82" i="16"/>
  <c r="H82" i="16"/>
  <c r="G82" i="16"/>
  <c r="F82" i="16"/>
  <c r="D82" i="16"/>
  <c r="C82" i="16"/>
  <c r="B82" i="16"/>
  <c r="A79" i="16"/>
  <c r="E86" i="17"/>
  <c r="E85" i="17"/>
  <c r="E84" i="17"/>
  <c r="E83" i="17"/>
  <c r="M82" i="17"/>
  <c r="L82" i="17"/>
  <c r="K82" i="17"/>
  <c r="J82" i="17"/>
  <c r="I82" i="17"/>
  <c r="H82" i="17"/>
  <c r="G82" i="17"/>
  <c r="F82" i="17"/>
  <c r="D82" i="17"/>
  <c r="C82" i="17"/>
  <c r="B82" i="17"/>
  <c r="A79" i="17"/>
  <c r="E86" i="18"/>
  <c r="E85" i="18"/>
  <c r="E84" i="18"/>
  <c r="E83" i="18"/>
  <c r="M82" i="18"/>
  <c r="L82" i="18"/>
  <c r="K82" i="18"/>
  <c r="J82" i="18"/>
  <c r="I82" i="18"/>
  <c r="H82" i="18"/>
  <c r="G82" i="18"/>
  <c r="F82" i="18"/>
  <c r="D82" i="18"/>
  <c r="C82" i="18"/>
  <c r="B82" i="18"/>
  <c r="A79" i="18"/>
  <c r="E86" i="19"/>
  <c r="E85" i="19"/>
  <c r="E84" i="19"/>
  <c r="E83" i="19"/>
  <c r="M82" i="19"/>
  <c r="L82" i="19"/>
  <c r="K82" i="19"/>
  <c r="J82" i="19"/>
  <c r="I82" i="19"/>
  <c r="H82" i="19"/>
  <c r="G82" i="19"/>
  <c r="F82" i="19"/>
  <c r="D82" i="19"/>
  <c r="C82" i="19"/>
  <c r="B82" i="19"/>
  <c r="A79" i="19"/>
  <c r="E86" i="20"/>
  <c r="E85" i="20"/>
  <c r="E84" i="20"/>
  <c r="E83" i="20"/>
  <c r="M82" i="20"/>
  <c r="L82" i="20"/>
  <c r="K82" i="20"/>
  <c r="J82" i="20"/>
  <c r="I82" i="20"/>
  <c r="H82" i="20"/>
  <c r="G82" i="20"/>
  <c r="F82" i="20"/>
  <c r="D82" i="20"/>
  <c r="C82" i="20"/>
  <c r="B82" i="20"/>
  <c r="A79" i="20"/>
  <c r="E86" i="1"/>
  <c r="E85" i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S96" i="20"/>
  <c r="R96" i="20"/>
  <c r="Q96" i="20"/>
  <c r="P96" i="20"/>
  <c r="E96" i="20"/>
  <c r="S95" i="20"/>
  <c r="R95" i="20"/>
  <c r="Q95" i="20"/>
  <c r="P95" i="20"/>
  <c r="E95" i="20"/>
  <c r="U95" i="20" s="1"/>
  <c r="U94" i="20"/>
  <c r="T94" i="20"/>
  <c r="S94" i="20"/>
  <c r="R94" i="20"/>
  <c r="Q94" i="20"/>
  <c r="P94" i="20"/>
  <c r="E94" i="20"/>
  <c r="S93" i="20"/>
  <c r="R93" i="20"/>
  <c r="Q93" i="20"/>
  <c r="P93" i="20"/>
  <c r="E93" i="20"/>
  <c r="S92" i="20"/>
  <c r="R92" i="20"/>
  <c r="Q92" i="20"/>
  <c r="P92" i="20"/>
  <c r="E92" i="20"/>
  <c r="S91" i="20"/>
  <c r="R91" i="20"/>
  <c r="Q91" i="20"/>
  <c r="P91" i="20"/>
  <c r="E91" i="20"/>
  <c r="U91" i="20" s="1"/>
  <c r="U90" i="20"/>
  <c r="S90" i="20"/>
  <c r="R90" i="20"/>
  <c r="Q90" i="20"/>
  <c r="P90" i="20"/>
  <c r="E90" i="20"/>
  <c r="T90" i="20" s="1"/>
  <c r="S89" i="20"/>
  <c r="R89" i="20"/>
  <c r="Q89" i="20"/>
  <c r="P89" i="20"/>
  <c r="E89" i="20"/>
  <c r="S88" i="20"/>
  <c r="R88" i="20"/>
  <c r="Q88" i="20"/>
  <c r="P88" i="20"/>
  <c r="E88" i="20"/>
  <c r="V75" i="20"/>
  <c r="O75" i="20"/>
  <c r="N75" i="20"/>
  <c r="M75" i="20"/>
  <c r="L75" i="20"/>
  <c r="K75" i="20"/>
  <c r="J75" i="20"/>
  <c r="I75" i="20"/>
  <c r="H75" i="20"/>
  <c r="G75" i="20"/>
  <c r="F75" i="20"/>
  <c r="C75" i="20"/>
  <c r="B75" i="20"/>
  <c r="S74" i="20"/>
  <c r="O74" i="20"/>
  <c r="N74" i="20"/>
  <c r="M74" i="20"/>
  <c r="L74" i="20"/>
  <c r="R74" i="20" s="1"/>
  <c r="K74" i="20"/>
  <c r="J74" i="20"/>
  <c r="I74" i="20"/>
  <c r="H74" i="20"/>
  <c r="G74" i="20"/>
  <c r="F74" i="20"/>
  <c r="C74" i="20"/>
  <c r="B74" i="20"/>
  <c r="E74" i="20" s="1"/>
  <c r="O73" i="20"/>
  <c r="N73" i="20"/>
  <c r="M73" i="20"/>
  <c r="S73" i="20" s="1"/>
  <c r="L73" i="20"/>
  <c r="R73" i="20" s="1"/>
  <c r="K73" i="20"/>
  <c r="J73" i="20"/>
  <c r="I73" i="20"/>
  <c r="H73" i="20"/>
  <c r="G73" i="20"/>
  <c r="F73" i="20"/>
  <c r="E73" i="20"/>
  <c r="C73" i="20"/>
  <c r="B73" i="20"/>
  <c r="S72" i="20"/>
  <c r="R72" i="20"/>
  <c r="Q72" i="20"/>
  <c r="P72" i="20"/>
  <c r="E72" i="20"/>
  <c r="S71" i="20"/>
  <c r="R71" i="20"/>
  <c r="Q71" i="20"/>
  <c r="P71" i="20"/>
  <c r="E71" i="20"/>
  <c r="V69" i="20"/>
  <c r="O69" i="20"/>
  <c r="N69" i="20"/>
  <c r="M69" i="20"/>
  <c r="L69" i="20"/>
  <c r="K69" i="20"/>
  <c r="J69" i="20"/>
  <c r="I69" i="20"/>
  <c r="H69" i="20"/>
  <c r="G69" i="20"/>
  <c r="F69" i="20"/>
  <c r="C69" i="20"/>
  <c r="B69" i="20"/>
  <c r="O68" i="20"/>
  <c r="N68" i="20"/>
  <c r="M68" i="20"/>
  <c r="S68" i="20" s="1"/>
  <c r="L68" i="20"/>
  <c r="R68" i="20" s="1"/>
  <c r="K68" i="20"/>
  <c r="J68" i="20"/>
  <c r="I68" i="20"/>
  <c r="H68" i="20"/>
  <c r="G68" i="20"/>
  <c r="F68" i="20"/>
  <c r="C68" i="20"/>
  <c r="E68" i="20" s="1"/>
  <c r="B68" i="20"/>
  <c r="S67" i="20"/>
  <c r="R67" i="20"/>
  <c r="Q67" i="20"/>
  <c r="P67" i="20"/>
  <c r="E67" i="20"/>
  <c r="S66" i="20"/>
  <c r="R66" i="20"/>
  <c r="Q66" i="20"/>
  <c r="P66" i="20"/>
  <c r="E66" i="20"/>
  <c r="S65" i="20"/>
  <c r="R65" i="20"/>
  <c r="Q65" i="20"/>
  <c r="P65" i="20"/>
  <c r="E65" i="20"/>
  <c r="S64" i="20"/>
  <c r="R64" i="20"/>
  <c r="Q64" i="20"/>
  <c r="P64" i="20"/>
  <c r="E64" i="20"/>
  <c r="T64" i="20" s="1"/>
  <c r="S63" i="20"/>
  <c r="R63" i="20"/>
  <c r="Q63" i="20"/>
  <c r="P63" i="20"/>
  <c r="E63" i="20"/>
  <c r="R61" i="20"/>
  <c r="O61" i="20"/>
  <c r="N61" i="20"/>
  <c r="M61" i="20"/>
  <c r="S61" i="20" s="1"/>
  <c r="L61" i="20"/>
  <c r="K61" i="20"/>
  <c r="J61" i="20"/>
  <c r="I61" i="20"/>
  <c r="H61" i="20"/>
  <c r="C61" i="20"/>
  <c r="B61" i="20"/>
  <c r="S60" i="20"/>
  <c r="R60" i="20"/>
  <c r="Q60" i="20"/>
  <c r="P60" i="20"/>
  <c r="E60" i="20"/>
  <c r="U60" i="20" s="1"/>
  <c r="S59" i="20"/>
  <c r="R59" i="20"/>
  <c r="Q59" i="20"/>
  <c r="P59" i="20"/>
  <c r="E59" i="20"/>
  <c r="S58" i="20"/>
  <c r="R58" i="20"/>
  <c r="Q58" i="20"/>
  <c r="P58" i="20"/>
  <c r="E58" i="20"/>
  <c r="U58" i="20" s="1"/>
  <c r="S57" i="20"/>
  <c r="R57" i="20"/>
  <c r="Q57" i="20"/>
  <c r="P57" i="20"/>
  <c r="E57" i="20"/>
  <c r="O55" i="20"/>
  <c r="N55" i="20"/>
  <c r="M55" i="20"/>
  <c r="S55" i="20" s="1"/>
  <c r="L55" i="20"/>
  <c r="R55" i="20" s="1"/>
  <c r="K55" i="20"/>
  <c r="J55" i="20"/>
  <c r="I55" i="20"/>
  <c r="H55" i="20"/>
  <c r="G55" i="20"/>
  <c r="F55" i="20"/>
  <c r="C55" i="20"/>
  <c r="E55" i="20" s="1"/>
  <c r="B55" i="20"/>
  <c r="S54" i="20"/>
  <c r="R54" i="20"/>
  <c r="Q54" i="20"/>
  <c r="P54" i="20"/>
  <c r="E54" i="20"/>
  <c r="S53" i="20"/>
  <c r="R53" i="20"/>
  <c r="Q53" i="20"/>
  <c r="P53" i="20"/>
  <c r="E53" i="20"/>
  <c r="S52" i="20"/>
  <c r="R52" i="20"/>
  <c r="Q52" i="20"/>
  <c r="P52" i="20"/>
  <c r="E52" i="20"/>
  <c r="T52" i="20" s="1"/>
  <c r="S51" i="20"/>
  <c r="R51" i="20"/>
  <c r="Q51" i="20"/>
  <c r="P51" i="20"/>
  <c r="E51" i="20"/>
  <c r="U51" i="20" s="1"/>
  <c r="S50" i="20"/>
  <c r="R50" i="20"/>
  <c r="Q50" i="20"/>
  <c r="P50" i="20"/>
  <c r="E50" i="20"/>
  <c r="U50" i="20" s="1"/>
  <c r="S49" i="20"/>
  <c r="R49" i="20"/>
  <c r="Q49" i="20"/>
  <c r="P49" i="20"/>
  <c r="E49" i="20"/>
  <c r="U49" i="20" s="1"/>
  <c r="S48" i="20"/>
  <c r="R48" i="20"/>
  <c r="Q48" i="20"/>
  <c r="P48" i="20"/>
  <c r="E48" i="20"/>
  <c r="T48" i="20" s="1"/>
  <c r="S47" i="20"/>
  <c r="R47" i="20"/>
  <c r="Q47" i="20"/>
  <c r="P47" i="20"/>
  <c r="E47" i="20"/>
  <c r="U47" i="20" s="1"/>
  <c r="S46" i="20"/>
  <c r="R46" i="20"/>
  <c r="Q46" i="20"/>
  <c r="P46" i="20"/>
  <c r="E46" i="20"/>
  <c r="S45" i="20"/>
  <c r="R45" i="20"/>
  <c r="Q45" i="20"/>
  <c r="P45" i="20"/>
  <c r="E45" i="20"/>
  <c r="S44" i="20"/>
  <c r="R44" i="20"/>
  <c r="Q44" i="20"/>
  <c r="P44" i="20"/>
  <c r="E44" i="20"/>
  <c r="T44" i="20" s="1"/>
  <c r="S42" i="20"/>
  <c r="O42" i="20"/>
  <c r="N42" i="20"/>
  <c r="M42" i="20"/>
  <c r="L42" i="20"/>
  <c r="R42" i="20" s="1"/>
  <c r="K42" i="20"/>
  <c r="J42" i="20"/>
  <c r="I42" i="20"/>
  <c r="H42" i="20"/>
  <c r="G42" i="20"/>
  <c r="F42" i="20"/>
  <c r="C42" i="20"/>
  <c r="B42" i="20"/>
  <c r="U41" i="20"/>
  <c r="S41" i="20"/>
  <c r="R41" i="20"/>
  <c r="Q41" i="20"/>
  <c r="P41" i="20"/>
  <c r="E41" i="20"/>
  <c r="T41" i="20" s="1"/>
  <c r="U40" i="20"/>
  <c r="T40" i="20"/>
  <c r="S40" i="20"/>
  <c r="R40" i="20"/>
  <c r="Q40" i="20"/>
  <c r="P40" i="20"/>
  <c r="E40" i="20"/>
  <c r="S39" i="20"/>
  <c r="R39" i="20"/>
  <c r="Q39" i="20"/>
  <c r="P39" i="20"/>
  <c r="E39" i="20"/>
  <c r="T38" i="20"/>
  <c r="S38" i="20"/>
  <c r="R38" i="20"/>
  <c r="Q38" i="20"/>
  <c r="P38" i="20"/>
  <c r="E38" i="20"/>
  <c r="U38" i="20" s="1"/>
  <c r="S37" i="20"/>
  <c r="R37" i="20"/>
  <c r="Q37" i="20"/>
  <c r="P37" i="20"/>
  <c r="E37" i="20"/>
  <c r="T37" i="20" s="1"/>
  <c r="O35" i="20"/>
  <c r="N35" i="20"/>
  <c r="M35" i="20"/>
  <c r="S35" i="20" s="1"/>
  <c r="L35" i="20"/>
  <c r="K35" i="20"/>
  <c r="J35" i="20"/>
  <c r="I35" i="20"/>
  <c r="H35" i="20"/>
  <c r="G35" i="20"/>
  <c r="F35" i="20"/>
  <c r="C35" i="20"/>
  <c r="B35" i="20"/>
  <c r="S34" i="20"/>
  <c r="R34" i="20"/>
  <c r="Q34" i="20"/>
  <c r="U34" i="20" s="1"/>
  <c r="P34" i="20"/>
  <c r="E34" i="20"/>
  <c r="T34" i="20" s="1"/>
  <c r="V32" i="20"/>
  <c r="O32" i="20"/>
  <c r="N32" i="20"/>
  <c r="M32" i="20"/>
  <c r="L32" i="20"/>
  <c r="K32" i="20"/>
  <c r="J32" i="20"/>
  <c r="I32" i="20"/>
  <c r="H32" i="20"/>
  <c r="P32" i="20" s="1"/>
  <c r="G32" i="20"/>
  <c r="F32" i="20"/>
  <c r="C32" i="20"/>
  <c r="B32" i="20"/>
  <c r="S31" i="20"/>
  <c r="R31" i="20"/>
  <c r="Q31" i="20"/>
  <c r="P31" i="20"/>
  <c r="E31" i="20"/>
  <c r="U31" i="20" s="1"/>
  <c r="S30" i="20"/>
  <c r="R30" i="20"/>
  <c r="Q30" i="20"/>
  <c r="U30" i="20" s="1"/>
  <c r="P30" i="20"/>
  <c r="E30" i="20"/>
  <c r="T30" i="20" s="1"/>
  <c r="S29" i="20"/>
  <c r="R29" i="20"/>
  <c r="Q29" i="20"/>
  <c r="P29" i="20"/>
  <c r="E29" i="20"/>
  <c r="U29" i="20" s="1"/>
  <c r="S28" i="20"/>
  <c r="R28" i="20"/>
  <c r="Q28" i="20"/>
  <c r="P28" i="20"/>
  <c r="E28" i="20"/>
  <c r="V26" i="20"/>
  <c r="O26" i="20"/>
  <c r="N26" i="20"/>
  <c r="M26" i="20"/>
  <c r="S26" i="20" s="1"/>
  <c r="L26" i="20"/>
  <c r="K26" i="20"/>
  <c r="J26" i="20"/>
  <c r="I26" i="20"/>
  <c r="H26" i="20"/>
  <c r="G26" i="20"/>
  <c r="F26" i="20"/>
  <c r="C26" i="20"/>
  <c r="B26" i="20"/>
  <c r="E26" i="20" s="1"/>
  <c r="T25" i="20"/>
  <c r="S25" i="20"/>
  <c r="R25" i="20"/>
  <c r="Q25" i="20"/>
  <c r="P25" i="20"/>
  <c r="E25" i="20"/>
  <c r="U25" i="20" s="1"/>
  <c r="S24" i="20"/>
  <c r="R24" i="20"/>
  <c r="Q24" i="20"/>
  <c r="P24" i="20"/>
  <c r="E24" i="20"/>
  <c r="S23" i="20"/>
  <c r="R23" i="20"/>
  <c r="Q23" i="20"/>
  <c r="P23" i="20"/>
  <c r="E23" i="20"/>
  <c r="S22" i="20"/>
  <c r="R22" i="20"/>
  <c r="Q22" i="20"/>
  <c r="P22" i="20"/>
  <c r="E22" i="20"/>
  <c r="U21" i="20"/>
  <c r="T21" i="20"/>
  <c r="S21" i="20"/>
  <c r="R21" i="20"/>
  <c r="Q21" i="20"/>
  <c r="P21" i="20"/>
  <c r="E21" i="20"/>
  <c r="S20" i="20"/>
  <c r="R20" i="20"/>
  <c r="Q20" i="20"/>
  <c r="P20" i="20"/>
  <c r="E20" i="20"/>
  <c r="S19" i="20"/>
  <c r="R19" i="20"/>
  <c r="Q19" i="20"/>
  <c r="P19" i="20"/>
  <c r="T19" i="20" s="1"/>
  <c r="E19" i="20"/>
  <c r="U19" i="20" s="1"/>
  <c r="O17" i="20"/>
  <c r="S17" i="20" s="1"/>
  <c r="N17" i="20"/>
  <c r="M17" i="20"/>
  <c r="L17" i="20"/>
  <c r="K17" i="20"/>
  <c r="J17" i="20"/>
  <c r="I17" i="20"/>
  <c r="H17" i="20"/>
  <c r="G17" i="20"/>
  <c r="F17" i="20"/>
  <c r="C17" i="20"/>
  <c r="B17" i="20"/>
  <c r="T16" i="20"/>
  <c r="S16" i="20"/>
  <c r="R16" i="20"/>
  <c r="Q16" i="20"/>
  <c r="P16" i="20"/>
  <c r="E16" i="20"/>
  <c r="U16" i="20" s="1"/>
  <c r="S15" i="20"/>
  <c r="R15" i="20"/>
  <c r="Q15" i="20"/>
  <c r="U15" i="20" s="1"/>
  <c r="P15" i="20"/>
  <c r="E15" i="20"/>
  <c r="S14" i="20"/>
  <c r="R14" i="20"/>
  <c r="Q14" i="20"/>
  <c r="P14" i="20"/>
  <c r="E14" i="20"/>
  <c r="S13" i="20"/>
  <c r="R13" i="20"/>
  <c r="Q13" i="20"/>
  <c r="P13" i="20"/>
  <c r="E13" i="20"/>
  <c r="S12" i="20"/>
  <c r="R12" i="20"/>
  <c r="Q12" i="20"/>
  <c r="P12" i="20"/>
  <c r="E12" i="20"/>
  <c r="U11" i="20"/>
  <c r="S11" i="20"/>
  <c r="R11" i="20"/>
  <c r="Q11" i="20"/>
  <c r="P11" i="20"/>
  <c r="E11" i="20"/>
  <c r="U10" i="20"/>
  <c r="T10" i="20"/>
  <c r="S10" i="20"/>
  <c r="R10" i="20"/>
  <c r="Q10" i="20"/>
  <c r="P10" i="20"/>
  <c r="E10" i="20"/>
  <c r="S9" i="20"/>
  <c r="R9" i="20"/>
  <c r="Q9" i="20"/>
  <c r="P9" i="20"/>
  <c r="E9" i="20"/>
  <c r="T96" i="19"/>
  <c r="S96" i="19"/>
  <c r="R96" i="19"/>
  <c r="Q96" i="19"/>
  <c r="P96" i="19"/>
  <c r="E96" i="19"/>
  <c r="U96" i="19" s="1"/>
  <c r="S95" i="19"/>
  <c r="R95" i="19"/>
  <c r="Q95" i="19"/>
  <c r="P95" i="19"/>
  <c r="E95" i="19"/>
  <c r="U94" i="19"/>
  <c r="T94" i="19"/>
  <c r="S94" i="19"/>
  <c r="R94" i="19"/>
  <c r="Q94" i="19"/>
  <c r="P94" i="19"/>
  <c r="E94" i="19"/>
  <c r="S93" i="19"/>
  <c r="R93" i="19"/>
  <c r="Q93" i="19"/>
  <c r="P93" i="19"/>
  <c r="E93" i="19"/>
  <c r="S92" i="19"/>
  <c r="R92" i="19"/>
  <c r="Q92" i="19"/>
  <c r="P92" i="19"/>
  <c r="E92" i="19"/>
  <c r="U91" i="19"/>
  <c r="S91" i="19"/>
  <c r="R91" i="19"/>
  <c r="Q91" i="19"/>
  <c r="P91" i="19"/>
  <c r="E91" i="19"/>
  <c r="T91" i="19" s="1"/>
  <c r="U90" i="19"/>
  <c r="T90" i="19"/>
  <c r="S90" i="19"/>
  <c r="R90" i="19"/>
  <c r="Q90" i="19"/>
  <c r="P90" i="19"/>
  <c r="E90" i="19"/>
  <c r="S89" i="19"/>
  <c r="R89" i="19"/>
  <c r="Q89" i="19"/>
  <c r="P89" i="19"/>
  <c r="E89" i="19"/>
  <c r="T88" i="19"/>
  <c r="S88" i="19"/>
  <c r="R88" i="19"/>
  <c r="Q88" i="19"/>
  <c r="P88" i="19"/>
  <c r="E88" i="19"/>
  <c r="U88" i="19" s="1"/>
  <c r="O75" i="19"/>
  <c r="N75" i="19"/>
  <c r="M75" i="19"/>
  <c r="L75" i="19"/>
  <c r="K75" i="19"/>
  <c r="J75" i="19"/>
  <c r="I75" i="19"/>
  <c r="H75" i="19"/>
  <c r="G75" i="19"/>
  <c r="F75" i="19"/>
  <c r="C75" i="19"/>
  <c r="B75" i="19"/>
  <c r="O74" i="19"/>
  <c r="N74" i="19"/>
  <c r="M74" i="19"/>
  <c r="S74" i="19" s="1"/>
  <c r="L74" i="19"/>
  <c r="R74" i="19" s="1"/>
  <c r="K74" i="19"/>
  <c r="J74" i="19"/>
  <c r="I74" i="19"/>
  <c r="H74" i="19"/>
  <c r="G74" i="19"/>
  <c r="F74" i="19"/>
  <c r="C74" i="19"/>
  <c r="E74" i="19" s="1"/>
  <c r="B74" i="19"/>
  <c r="R73" i="19"/>
  <c r="Q73" i="19"/>
  <c r="O73" i="19"/>
  <c r="N73" i="19"/>
  <c r="M73" i="19"/>
  <c r="S73" i="19" s="1"/>
  <c r="L73" i="19"/>
  <c r="K73" i="19"/>
  <c r="J73" i="19"/>
  <c r="I73" i="19"/>
  <c r="H73" i="19"/>
  <c r="P73" i="19" s="1"/>
  <c r="G73" i="19"/>
  <c r="F73" i="19"/>
  <c r="C73" i="19"/>
  <c r="B73" i="19"/>
  <c r="U72" i="19"/>
  <c r="S72" i="19"/>
  <c r="R72" i="19"/>
  <c r="Q72" i="19"/>
  <c r="P72" i="19"/>
  <c r="E72" i="19"/>
  <c r="T72" i="19" s="1"/>
  <c r="T71" i="19"/>
  <c r="S71" i="19"/>
  <c r="R71" i="19"/>
  <c r="Q71" i="19"/>
  <c r="P71" i="19"/>
  <c r="E71" i="19"/>
  <c r="U71" i="19" s="1"/>
  <c r="O69" i="19"/>
  <c r="N69" i="19"/>
  <c r="M69" i="19"/>
  <c r="L69" i="19"/>
  <c r="K69" i="19"/>
  <c r="J69" i="19"/>
  <c r="I69" i="19"/>
  <c r="H69" i="19"/>
  <c r="G69" i="19"/>
  <c r="F69" i="19"/>
  <c r="C69" i="19"/>
  <c r="B69" i="19"/>
  <c r="O68" i="19"/>
  <c r="N68" i="19"/>
  <c r="M68" i="19"/>
  <c r="S68" i="19" s="1"/>
  <c r="L68" i="19"/>
  <c r="R68" i="19" s="1"/>
  <c r="K68" i="19"/>
  <c r="J68" i="19"/>
  <c r="I68" i="19"/>
  <c r="H68" i="19"/>
  <c r="G68" i="19"/>
  <c r="F68" i="19"/>
  <c r="C68" i="19"/>
  <c r="B68" i="19"/>
  <c r="S67" i="19"/>
  <c r="R67" i="19"/>
  <c r="Q67" i="19"/>
  <c r="P67" i="19"/>
  <c r="E67" i="19"/>
  <c r="U67" i="19" s="1"/>
  <c r="S66" i="19"/>
  <c r="R66" i="19"/>
  <c r="Q66" i="19"/>
  <c r="P66" i="19"/>
  <c r="E66" i="19"/>
  <c r="U66" i="19" s="1"/>
  <c r="S65" i="19"/>
  <c r="R65" i="19"/>
  <c r="Q65" i="19"/>
  <c r="P65" i="19"/>
  <c r="E65" i="19"/>
  <c r="U65" i="19" s="1"/>
  <c r="S64" i="19"/>
  <c r="R64" i="19"/>
  <c r="Q64" i="19"/>
  <c r="P64" i="19"/>
  <c r="E64" i="19"/>
  <c r="T64" i="19" s="1"/>
  <c r="S63" i="19"/>
  <c r="R63" i="19"/>
  <c r="Q63" i="19"/>
  <c r="P63" i="19"/>
  <c r="E63" i="19"/>
  <c r="U63" i="19" s="1"/>
  <c r="O61" i="19"/>
  <c r="N61" i="19"/>
  <c r="M61" i="19"/>
  <c r="S61" i="19" s="1"/>
  <c r="L61" i="19"/>
  <c r="R61" i="19" s="1"/>
  <c r="K61" i="19"/>
  <c r="J61" i="19"/>
  <c r="I61" i="19"/>
  <c r="H61" i="19"/>
  <c r="C61" i="19"/>
  <c r="B61" i="19"/>
  <c r="S60" i="19"/>
  <c r="R60" i="19"/>
  <c r="Q60" i="19"/>
  <c r="P60" i="19"/>
  <c r="E60" i="19"/>
  <c r="S59" i="19"/>
  <c r="R59" i="19"/>
  <c r="Q59" i="19"/>
  <c r="P59" i="19"/>
  <c r="E59" i="19"/>
  <c r="T59" i="19" s="1"/>
  <c r="U58" i="19"/>
  <c r="T58" i="19"/>
  <c r="S58" i="19"/>
  <c r="R58" i="19"/>
  <c r="Q58" i="19"/>
  <c r="P58" i="19"/>
  <c r="E58" i="19"/>
  <c r="T57" i="19"/>
  <c r="S57" i="19"/>
  <c r="R57" i="19"/>
  <c r="Q57" i="19"/>
  <c r="P57" i="19"/>
  <c r="E57" i="19"/>
  <c r="U57" i="19" s="1"/>
  <c r="O55" i="19"/>
  <c r="N55" i="19"/>
  <c r="M55" i="19"/>
  <c r="S55" i="19" s="1"/>
  <c r="L55" i="19"/>
  <c r="R55" i="19" s="1"/>
  <c r="K55" i="19"/>
  <c r="J55" i="19"/>
  <c r="I55" i="19"/>
  <c r="H55" i="19"/>
  <c r="G55" i="19"/>
  <c r="F55" i="19"/>
  <c r="C55" i="19"/>
  <c r="B55" i="19"/>
  <c r="S54" i="19"/>
  <c r="R54" i="19"/>
  <c r="Q54" i="19"/>
  <c r="P54" i="19"/>
  <c r="E54" i="19"/>
  <c r="S53" i="19"/>
  <c r="R53" i="19"/>
  <c r="Q53" i="19"/>
  <c r="P53" i="19"/>
  <c r="E53" i="19"/>
  <c r="U53" i="19" s="1"/>
  <c r="S52" i="19"/>
  <c r="R52" i="19"/>
  <c r="Q52" i="19"/>
  <c r="P52" i="19"/>
  <c r="E52" i="19"/>
  <c r="T51" i="19"/>
  <c r="S51" i="19"/>
  <c r="R51" i="19"/>
  <c r="Q51" i="19"/>
  <c r="P51" i="19"/>
  <c r="E51" i="19"/>
  <c r="U51" i="19" s="1"/>
  <c r="S50" i="19"/>
  <c r="R50" i="19"/>
  <c r="Q50" i="19"/>
  <c r="P50" i="19"/>
  <c r="E50" i="19"/>
  <c r="S49" i="19"/>
  <c r="R49" i="19"/>
  <c r="Q49" i="19"/>
  <c r="P49" i="19"/>
  <c r="E49" i="19"/>
  <c r="S48" i="19"/>
  <c r="R48" i="19"/>
  <c r="Q48" i="19"/>
  <c r="P48" i="19"/>
  <c r="E48" i="19"/>
  <c r="U48" i="19" s="1"/>
  <c r="S47" i="19"/>
  <c r="R47" i="19"/>
  <c r="Q47" i="19"/>
  <c r="P47" i="19"/>
  <c r="E47" i="19"/>
  <c r="U47" i="19" s="1"/>
  <c r="S46" i="19"/>
  <c r="R46" i="19"/>
  <c r="Q46" i="19"/>
  <c r="P46" i="19"/>
  <c r="E46" i="19"/>
  <c r="U46" i="19" s="1"/>
  <c r="S45" i="19"/>
  <c r="R45" i="19"/>
  <c r="Q45" i="19"/>
  <c r="P45" i="19"/>
  <c r="E45" i="19"/>
  <c r="U45" i="19" s="1"/>
  <c r="U44" i="19"/>
  <c r="S44" i="19"/>
  <c r="R44" i="19"/>
  <c r="Q44" i="19"/>
  <c r="P44" i="19"/>
  <c r="E44" i="19"/>
  <c r="T44" i="19" s="1"/>
  <c r="O42" i="19"/>
  <c r="N42" i="19"/>
  <c r="M42" i="19"/>
  <c r="L42" i="19"/>
  <c r="K42" i="19"/>
  <c r="J42" i="19"/>
  <c r="I42" i="19"/>
  <c r="H42" i="19"/>
  <c r="P42" i="19" s="1"/>
  <c r="G42" i="19"/>
  <c r="F42" i="19"/>
  <c r="C42" i="19"/>
  <c r="E42" i="19" s="1"/>
  <c r="B42" i="19"/>
  <c r="U41" i="19"/>
  <c r="S41" i="19"/>
  <c r="R41" i="19"/>
  <c r="Q41" i="19"/>
  <c r="P41" i="19"/>
  <c r="E41" i="19"/>
  <c r="T41" i="19" s="1"/>
  <c r="S40" i="19"/>
  <c r="R40" i="19"/>
  <c r="Q40" i="19"/>
  <c r="P40" i="19"/>
  <c r="E40" i="19"/>
  <c r="S39" i="19"/>
  <c r="R39" i="19"/>
  <c r="Q39" i="19"/>
  <c r="P39" i="19"/>
  <c r="E39" i="19"/>
  <c r="S38" i="19"/>
  <c r="R38" i="19"/>
  <c r="Q38" i="19"/>
  <c r="P38" i="19"/>
  <c r="E38" i="19"/>
  <c r="U37" i="19"/>
  <c r="T37" i="19"/>
  <c r="S37" i="19"/>
  <c r="R37" i="19"/>
  <c r="Q37" i="19"/>
  <c r="P37" i="19"/>
  <c r="E37" i="19"/>
  <c r="O35" i="19"/>
  <c r="N35" i="19"/>
  <c r="M35" i="19"/>
  <c r="S35" i="19" s="1"/>
  <c r="L35" i="19"/>
  <c r="K35" i="19"/>
  <c r="J35" i="19"/>
  <c r="I35" i="19"/>
  <c r="H35" i="19"/>
  <c r="P35" i="19" s="1"/>
  <c r="G35" i="19"/>
  <c r="F35" i="19"/>
  <c r="C35" i="19"/>
  <c r="B35" i="19"/>
  <c r="E35" i="19" s="1"/>
  <c r="S34" i="19"/>
  <c r="R34" i="19"/>
  <c r="Q34" i="19"/>
  <c r="U34" i="19" s="1"/>
  <c r="P34" i="19"/>
  <c r="T34" i="19" s="1"/>
  <c r="E34" i="19"/>
  <c r="O32" i="19"/>
  <c r="N32" i="19"/>
  <c r="M32" i="19"/>
  <c r="S32" i="19" s="1"/>
  <c r="L32" i="19"/>
  <c r="R32" i="19" s="1"/>
  <c r="K32" i="19"/>
  <c r="J32" i="19"/>
  <c r="I32" i="19"/>
  <c r="H32" i="19"/>
  <c r="G32" i="19"/>
  <c r="F32" i="19"/>
  <c r="C32" i="19"/>
  <c r="B32" i="19"/>
  <c r="U31" i="19"/>
  <c r="T31" i="19"/>
  <c r="S31" i="19"/>
  <c r="R31" i="19"/>
  <c r="Q31" i="19"/>
  <c r="P31" i="19"/>
  <c r="E31" i="19"/>
  <c r="U30" i="19"/>
  <c r="T30" i="19"/>
  <c r="S30" i="19"/>
  <c r="R30" i="19"/>
  <c r="Q30" i="19"/>
  <c r="P30" i="19"/>
  <c r="E30" i="19"/>
  <c r="S29" i="19"/>
  <c r="R29" i="19"/>
  <c r="Q29" i="19"/>
  <c r="P29" i="19"/>
  <c r="E29" i="19"/>
  <c r="U29" i="19" s="1"/>
  <c r="S28" i="19"/>
  <c r="R28" i="19"/>
  <c r="Q28" i="19"/>
  <c r="P28" i="19"/>
  <c r="E28" i="19"/>
  <c r="U28" i="19" s="1"/>
  <c r="O26" i="19"/>
  <c r="S26" i="19" s="1"/>
  <c r="N26" i="19"/>
  <c r="M26" i="19"/>
  <c r="L26" i="19"/>
  <c r="R26" i="19" s="1"/>
  <c r="K26" i="19"/>
  <c r="J26" i="19"/>
  <c r="I26" i="19"/>
  <c r="H26" i="19"/>
  <c r="G26" i="19"/>
  <c r="F26" i="19"/>
  <c r="C26" i="19"/>
  <c r="B26" i="19"/>
  <c r="E26" i="19" s="1"/>
  <c r="S25" i="19"/>
  <c r="R25" i="19"/>
  <c r="Q25" i="19"/>
  <c r="P25" i="19"/>
  <c r="E25" i="19"/>
  <c r="U25" i="19" s="1"/>
  <c r="S24" i="19"/>
  <c r="R24" i="19"/>
  <c r="Q24" i="19"/>
  <c r="P24" i="19"/>
  <c r="E24" i="19"/>
  <c r="T24" i="19" s="1"/>
  <c r="S23" i="19"/>
  <c r="R23" i="19"/>
  <c r="Q23" i="19"/>
  <c r="P23" i="19"/>
  <c r="E23" i="19"/>
  <c r="U23" i="19" s="1"/>
  <c r="S22" i="19"/>
  <c r="R22" i="19"/>
  <c r="Q22" i="19"/>
  <c r="P22" i="19"/>
  <c r="E22" i="19"/>
  <c r="S21" i="19"/>
  <c r="R21" i="19"/>
  <c r="Q21" i="19"/>
  <c r="P21" i="19"/>
  <c r="E21" i="19"/>
  <c r="S20" i="19"/>
  <c r="R20" i="19"/>
  <c r="Q20" i="19"/>
  <c r="P20" i="19"/>
  <c r="E20" i="19"/>
  <c r="U20" i="19" s="1"/>
  <c r="S19" i="19"/>
  <c r="R19" i="19"/>
  <c r="Q19" i="19"/>
  <c r="P19" i="19"/>
  <c r="E19" i="19"/>
  <c r="U19" i="19" s="1"/>
  <c r="O17" i="19"/>
  <c r="N17" i="19"/>
  <c r="M17" i="19"/>
  <c r="S17" i="19" s="1"/>
  <c r="L17" i="19"/>
  <c r="R17" i="19" s="1"/>
  <c r="K17" i="19"/>
  <c r="J17" i="19"/>
  <c r="I17" i="19"/>
  <c r="Q17" i="19" s="1"/>
  <c r="H17" i="19"/>
  <c r="G17" i="19"/>
  <c r="F17" i="19"/>
  <c r="C17" i="19"/>
  <c r="B17" i="19"/>
  <c r="E17" i="19" s="1"/>
  <c r="T16" i="19"/>
  <c r="S16" i="19"/>
  <c r="R16" i="19"/>
  <c r="Q16" i="19"/>
  <c r="P16" i="19"/>
  <c r="E16" i="19"/>
  <c r="U16" i="19" s="1"/>
  <c r="T15" i="19"/>
  <c r="S15" i="19"/>
  <c r="R15" i="19"/>
  <c r="Q15" i="19"/>
  <c r="P15" i="19"/>
  <c r="E15" i="19"/>
  <c r="U15" i="19" s="1"/>
  <c r="S14" i="19"/>
  <c r="R14" i="19"/>
  <c r="Q14" i="19"/>
  <c r="P14" i="19"/>
  <c r="E14" i="19"/>
  <c r="U14" i="19" s="1"/>
  <c r="S13" i="19"/>
  <c r="R13" i="19"/>
  <c r="Q13" i="19"/>
  <c r="P13" i="19"/>
  <c r="E13" i="19"/>
  <c r="S12" i="19"/>
  <c r="R12" i="19"/>
  <c r="Q12" i="19"/>
  <c r="P12" i="19"/>
  <c r="E12" i="19"/>
  <c r="U12" i="19" s="1"/>
  <c r="S11" i="19"/>
  <c r="R11" i="19"/>
  <c r="Q11" i="19"/>
  <c r="P11" i="19"/>
  <c r="E11" i="19"/>
  <c r="S10" i="19"/>
  <c r="R10" i="19"/>
  <c r="Q10" i="19"/>
  <c r="P10" i="19"/>
  <c r="E10" i="19"/>
  <c r="S9" i="19"/>
  <c r="R9" i="19"/>
  <c r="Q9" i="19"/>
  <c r="P9" i="19"/>
  <c r="E9" i="19"/>
  <c r="U96" i="18"/>
  <c r="T96" i="18"/>
  <c r="S96" i="18"/>
  <c r="R96" i="18"/>
  <c r="Q96" i="18"/>
  <c r="P96" i="18"/>
  <c r="E96" i="18"/>
  <c r="S95" i="18"/>
  <c r="R95" i="18"/>
  <c r="Q95" i="18"/>
  <c r="P95" i="18"/>
  <c r="E95" i="18"/>
  <c r="S94" i="18"/>
  <c r="R94" i="18"/>
  <c r="Q94" i="18"/>
  <c r="P94" i="18"/>
  <c r="E94" i="18"/>
  <c r="U94" i="18" s="1"/>
  <c r="S93" i="18"/>
  <c r="R93" i="18"/>
  <c r="Q93" i="18"/>
  <c r="P93" i="18"/>
  <c r="E93" i="18"/>
  <c r="T93" i="18" s="1"/>
  <c r="S92" i="18"/>
  <c r="R92" i="18"/>
  <c r="Q92" i="18"/>
  <c r="P92" i="18"/>
  <c r="E92" i="18"/>
  <c r="U92" i="18" s="1"/>
  <c r="S91" i="18"/>
  <c r="R91" i="18"/>
  <c r="Q91" i="18"/>
  <c r="P91" i="18"/>
  <c r="E91" i="18"/>
  <c r="S90" i="18"/>
  <c r="R90" i="18"/>
  <c r="Q90" i="18"/>
  <c r="P90" i="18"/>
  <c r="E90" i="18"/>
  <c r="S89" i="18"/>
  <c r="R89" i="18"/>
  <c r="Q89" i="18"/>
  <c r="P89" i="18"/>
  <c r="E89" i="18"/>
  <c r="U88" i="18"/>
  <c r="T88" i="18"/>
  <c r="S88" i="18"/>
  <c r="R88" i="18"/>
  <c r="Q88" i="18"/>
  <c r="P88" i="18"/>
  <c r="E88" i="18"/>
  <c r="O75" i="18"/>
  <c r="N75" i="18"/>
  <c r="M75" i="18"/>
  <c r="L75" i="18"/>
  <c r="K75" i="18"/>
  <c r="J75" i="18"/>
  <c r="I75" i="18"/>
  <c r="H75" i="18"/>
  <c r="G75" i="18"/>
  <c r="F75" i="18"/>
  <c r="C75" i="18"/>
  <c r="B75" i="18"/>
  <c r="O74" i="18"/>
  <c r="N74" i="18"/>
  <c r="M74" i="18"/>
  <c r="S74" i="18" s="1"/>
  <c r="L74" i="18"/>
  <c r="R74" i="18" s="1"/>
  <c r="K74" i="18"/>
  <c r="J74" i="18"/>
  <c r="I74" i="18"/>
  <c r="H74" i="18"/>
  <c r="G74" i="18"/>
  <c r="F74" i="18"/>
  <c r="C74" i="18"/>
  <c r="B74" i="18"/>
  <c r="S73" i="18"/>
  <c r="O73" i="18"/>
  <c r="N73" i="18"/>
  <c r="M73" i="18"/>
  <c r="L73" i="18"/>
  <c r="R73" i="18" s="1"/>
  <c r="K73" i="18"/>
  <c r="J73" i="18"/>
  <c r="I73" i="18"/>
  <c r="H73" i="18"/>
  <c r="G73" i="18"/>
  <c r="F73" i="18"/>
  <c r="C73" i="18"/>
  <c r="B73" i="18"/>
  <c r="E73" i="18" s="1"/>
  <c r="S72" i="18"/>
  <c r="R72" i="18"/>
  <c r="Q72" i="18"/>
  <c r="P72" i="18"/>
  <c r="E72" i="18"/>
  <c r="T71" i="18"/>
  <c r="S71" i="18"/>
  <c r="R71" i="18"/>
  <c r="Q71" i="18"/>
  <c r="P71" i="18"/>
  <c r="E71" i="18"/>
  <c r="U71" i="18" s="1"/>
  <c r="O69" i="18"/>
  <c r="N69" i="18"/>
  <c r="M69" i="18"/>
  <c r="L69" i="18"/>
  <c r="K69" i="18"/>
  <c r="J69" i="18"/>
  <c r="I69" i="18"/>
  <c r="H69" i="18"/>
  <c r="G69" i="18"/>
  <c r="F69" i="18"/>
  <c r="C69" i="18"/>
  <c r="B69" i="18"/>
  <c r="O68" i="18"/>
  <c r="N68" i="18"/>
  <c r="M68" i="18"/>
  <c r="S68" i="18" s="1"/>
  <c r="L68" i="18"/>
  <c r="R68" i="18" s="1"/>
  <c r="K68" i="18"/>
  <c r="J68" i="18"/>
  <c r="I68" i="18"/>
  <c r="H68" i="18"/>
  <c r="G68" i="18"/>
  <c r="F68" i="18"/>
  <c r="C68" i="18"/>
  <c r="B68" i="18"/>
  <c r="E68" i="18" s="1"/>
  <c r="S67" i="18"/>
  <c r="R67" i="18"/>
  <c r="Q67" i="18"/>
  <c r="P67" i="18"/>
  <c r="E67" i="18"/>
  <c r="U66" i="18"/>
  <c r="T66" i="18"/>
  <c r="S66" i="18"/>
  <c r="R66" i="18"/>
  <c r="Q66" i="18"/>
  <c r="P66" i="18"/>
  <c r="E66" i="18"/>
  <c r="T65" i="18"/>
  <c r="S65" i="18"/>
  <c r="R65" i="18"/>
  <c r="Q65" i="18"/>
  <c r="P65" i="18"/>
  <c r="E65" i="18"/>
  <c r="U65" i="18" s="1"/>
  <c r="T64" i="18"/>
  <c r="S64" i="18"/>
  <c r="R64" i="18"/>
  <c r="Q64" i="18"/>
  <c r="P64" i="18"/>
  <c r="E64" i="18"/>
  <c r="U64" i="18" s="1"/>
  <c r="S63" i="18"/>
  <c r="R63" i="18"/>
  <c r="Q63" i="18"/>
  <c r="P63" i="18"/>
  <c r="E63" i="18"/>
  <c r="U63" i="18" s="1"/>
  <c r="O61" i="18"/>
  <c r="N61" i="18"/>
  <c r="M61" i="18"/>
  <c r="S61" i="18" s="1"/>
  <c r="L61" i="18"/>
  <c r="R61" i="18" s="1"/>
  <c r="K61" i="18"/>
  <c r="J61" i="18"/>
  <c r="I61" i="18"/>
  <c r="H61" i="18"/>
  <c r="C61" i="18"/>
  <c r="B61" i="18"/>
  <c r="S60" i="18"/>
  <c r="R60" i="18"/>
  <c r="Q60" i="18"/>
  <c r="P60" i="18"/>
  <c r="E60" i="18"/>
  <c r="U60" i="18" s="1"/>
  <c r="S59" i="18"/>
  <c r="R59" i="18"/>
  <c r="Q59" i="18"/>
  <c r="P59" i="18"/>
  <c r="E59" i="18"/>
  <c r="S58" i="18"/>
  <c r="R58" i="18"/>
  <c r="Q58" i="18"/>
  <c r="P58" i="18"/>
  <c r="E58" i="18"/>
  <c r="S57" i="18"/>
  <c r="R57" i="18"/>
  <c r="Q57" i="18"/>
  <c r="P57" i="18"/>
  <c r="E57" i="18"/>
  <c r="O55" i="18"/>
  <c r="N55" i="18"/>
  <c r="M55" i="18"/>
  <c r="L55" i="18"/>
  <c r="K55" i="18"/>
  <c r="J55" i="18"/>
  <c r="I55" i="18"/>
  <c r="H55" i="18"/>
  <c r="G55" i="18"/>
  <c r="F55" i="18"/>
  <c r="C55" i="18"/>
  <c r="B55" i="18"/>
  <c r="S54" i="18"/>
  <c r="R54" i="18"/>
  <c r="Q54" i="18"/>
  <c r="P54" i="18"/>
  <c r="E54" i="18"/>
  <c r="T54" i="18" s="1"/>
  <c r="U53" i="18"/>
  <c r="T53" i="18"/>
  <c r="S53" i="18"/>
  <c r="R53" i="18"/>
  <c r="Q53" i="18"/>
  <c r="P53" i="18"/>
  <c r="E53" i="18"/>
  <c r="T52" i="18"/>
  <c r="S52" i="18"/>
  <c r="R52" i="18"/>
  <c r="Q52" i="18"/>
  <c r="P52" i="18"/>
  <c r="E52" i="18"/>
  <c r="U52" i="18" s="1"/>
  <c r="S51" i="18"/>
  <c r="R51" i="18"/>
  <c r="Q51" i="18"/>
  <c r="P51" i="18"/>
  <c r="E51" i="18"/>
  <c r="U51" i="18" s="1"/>
  <c r="S50" i="18"/>
  <c r="R50" i="18"/>
  <c r="Q50" i="18"/>
  <c r="P50" i="18"/>
  <c r="E50" i="18"/>
  <c r="T50" i="18" s="1"/>
  <c r="U49" i="18"/>
  <c r="S49" i="18"/>
  <c r="R49" i="18"/>
  <c r="Q49" i="18"/>
  <c r="P49" i="18"/>
  <c r="E49" i="18"/>
  <c r="T49" i="18" s="1"/>
  <c r="S48" i="18"/>
  <c r="R48" i="18"/>
  <c r="Q48" i="18"/>
  <c r="P48" i="18"/>
  <c r="E48" i="18"/>
  <c r="S47" i="18"/>
  <c r="R47" i="18"/>
  <c r="Q47" i="18"/>
  <c r="P47" i="18"/>
  <c r="E47" i="18"/>
  <c r="S46" i="18"/>
  <c r="R46" i="18"/>
  <c r="Q46" i="18"/>
  <c r="P46" i="18"/>
  <c r="E46" i="18"/>
  <c r="U45" i="18"/>
  <c r="T45" i="18"/>
  <c r="S45" i="18"/>
  <c r="R45" i="18"/>
  <c r="Q45" i="18"/>
  <c r="P45" i="18"/>
  <c r="E45" i="18"/>
  <c r="S44" i="18"/>
  <c r="R44" i="18"/>
  <c r="Q44" i="18"/>
  <c r="P44" i="18"/>
  <c r="E44" i="18"/>
  <c r="U44" i="18" s="1"/>
  <c r="O42" i="18"/>
  <c r="N42" i="18"/>
  <c r="M42" i="18"/>
  <c r="S42" i="18" s="1"/>
  <c r="L42" i="18"/>
  <c r="R42" i="18" s="1"/>
  <c r="K42" i="18"/>
  <c r="J42" i="18"/>
  <c r="I42" i="18"/>
  <c r="H42" i="18"/>
  <c r="G42" i="18"/>
  <c r="F42" i="18"/>
  <c r="C42" i="18"/>
  <c r="B42" i="18"/>
  <c r="T41" i="18"/>
  <c r="S41" i="18"/>
  <c r="R41" i="18"/>
  <c r="Q41" i="18"/>
  <c r="P41" i="18"/>
  <c r="E41" i="18"/>
  <c r="U41" i="18" s="1"/>
  <c r="S40" i="18"/>
  <c r="R40" i="18"/>
  <c r="Q40" i="18"/>
  <c r="P40" i="18"/>
  <c r="E40" i="18"/>
  <c r="U40" i="18" s="1"/>
  <c r="U39" i="18"/>
  <c r="S39" i="18"/>
  <c r="R39" i="18"/>
  <c r="Q39" i="18"/>
  <c r="P39" i="18"/>
  <c r="E39" i="18"/>
  <c r="T39" i="18" s="1"/>
  <c r="S38" i="18"/>
  <c r="R38" i="18"/>
  <c r="Q38" i="18"/>
  <c r="P38" i="18"/>
  <c r="T38" i="18" s="1"/>
  <c r="E38" i="18"/>
  <c r="S37" i="18"/>
  <c r="R37" i="18"/>
  <c r="Q37" i="18"/>
  <c r="P37" i="18"/>
  <c r="E37" i="18"/>
  <c r="O35" i="18"/>
  <c r="N35" i="18"/>
  <c r="M35" i="18"/>
  <c r="L35" i="18"/>
  <c r="R35" i="18" s="1"/>
  <c r="K35" i="18"/>
  <c r="J35" i="18"/>
  <c r="I35" i="18"/>
  <c r="H35" i="18"/>
  <c r="G35" i="18"/>
  <c r="F35" i="18"/>
  <c r="C35" i="18"/>
  <c r="B35" i="18"/>
  <c r="S34" i="18"/>
  <c r="R34" i="18"/>
  <c r="Q34" i="18"/>
  <c r="P34" i="18"/>
  <c r="E34" i="18"/>
  <c r="O32" i="18"/>
  <c r="N32" i="18"/>
  <c r="M32" i="18"/>
  <c r="S32" i="18" s="1"/>
  <c r="L32" i="18"/>
  <c r="R32" i="18" s="1"/>
  <c r="K32" i="18"/>
  <c r="J32" i="18"/>
  <c r="I32" i="18"/>
  <c r="H32" i="18"/>
  <c r="G32" i="18"/>
  <c r="F32" i="18"/>
  <c r="C32" i="18"/>
  <c r="B32" i="18"/>
  <c r="S31" i="18"/>
  <c r="R31" i="18"/>
  <c r="Q31" i="18"/>
  <c r="P31" i="18"/>
  <c r="E31" i="18"/>
  <c r="S30" i="18"/>
  <c r="R30" i="18"/>
  <c r="Q30" i="18"/>
  <c r="P30" i="18"/>
  <c r="E30" i="18"/>
  <c r="S29" i="18"/>
  <c r="R29" i="18"/>
  <c r="Q29" i="18"/>
  <c r="P29" i="18"/>
  <c r="E29" i="18"/>
  <c r="T29" i="18" s="1"/>
  <c r="S28" i="18"/>
  <c r="R28" i="18"/>
  <c r="Q28" i="18"/>
  <c r="P28" i="18"/>
  <c r="E28" i="18"/>
  <c r="U28" i="18" s="1"/>
  <c r="O26" i="18"/>
  <c r="N26" i="18"/>
  <c r="R26" i="18" s="1"/>
  <c r="M26" i="18"/>
  <c r="L26" i="18"/>
  <c r="K26" i="18"/>
  <c r="J26" i="18"/>
  <c r="I26" i="18"/>
  <c r="H26" i="18"/>
  <c r="G26" i="18"/>
  <c r="F26" i="18"/>
  <c r="C26" i="18"/>
  <c r="B26" i="18"/>
  <c r="E26" i="18" s="1"/>
  <c r="U25" i="18"/>
  <c r="T25" i="18"/>
  <c r="S25" i="18"/>
  <c r="R25" i="18"/>
  <c r="Q25" i="18"/>
  <c r="P25" i="18"/>
  <c r="E25" i="18"/>
  <c r="S24" i="18"/>
  <c r="R24" i="18"/>
  <c r="Q24" i="18"/>
  <c r="P24" i="18"/>
  <c r="E24" i="18"/>
  <c r="U24" i="18" s="1"/>
  <c r="S23" i="18"/>
  <c r="R23" i="18"/>
  <c r="Q23" i="18"/>
  <c r="P23" i="18"/>
  <c r="E23" i="18"/>
  <c r="U23" i="18" s="1"/>
  <c r="U22" i="18"/>
  <c r="S22" i="18"/>
  <c r="R22" i="18"/>
  <c r="Q22" i="18"/>
  <c r="P22" i="18"/>
  <c r="E22" i="18"/>
  <c r="T22" i="18" s="1"/>
  <c r="U21" i="18"/>
  <c r="T21" i="18"/>
  <c r="S21" i="18"/>
  <c r="R21" i="18"/>
  <c r="Q21" i="18"/>
  <c r="P21" i="18"/>
  <c r="E21" i="18"/>
  <c r="S20" i="18"/>
  <c r="R20" i="18"/>
  <c r="Q20" i="18"/>
  <c r="P20" i="18"/>
  <c r="E20" i="18"/>
  <c r="S19" i="18"/>
  <c r="R19" i="18"/>
  <c r="Q19" i="18"/>
  <c r="P19" i="18"/>
  <c r="E19" i="18"/>
  <c r="S17" i="18"/>
  <c r="O17" i="18"/>
  <c r="N17" i="18"/>
  <c r="M17" i="18"/>
  <c r="L17" i="18"/>
  <c r="K17" i="18"/>
  <c r="J17" i="18"/>
  <c r="I17" i="18"/>
  <c r="H17" i="18"/>
  <c r="G17" i="18"/>
  <c r="F17" i="18"/>
  <c r="C17" i="18"/>
  <c r="B17" i="18"/>
  <c r="S16" i="18"/>
  <c r="R16" i="18"/>
  <c r="Q16" i="18"/>
  <c r="P16" i="18"/>
  <c r="E16" i="18"/>
  <c r="S15" i="18"/>
  <c r="R15" i="18"/>
  <c r="Q15" i="18"/>
  <c r="P15" i="18"/>
  <c r="E15" i="18"/>
  <c r="U14" i="18"/>
  <c r="T14" i="18"/>
  <c r="S14" i="18"/>
  <c r="R14" i="18"/>
  <c r="Q14" i="18"/>
  <c r="P14" i="18"/>
  <c r="E14" i="18"/>
  <c r="S13" i="18"/>
  <c r="R13" i="18"/>
  <c r="Q13" i="18"/>
  <c r="P13" i="18"/>
  <c r="E13" i="18"/>
  <c r="U13" i="18" s="1"/>
  <c r="S12" i="18"/>
  <c r="R12" i="18"/>
  <c r="Q12" i="18"/>
  <c r="P12" i="18"/>
  <c r="E12" i="18"/>
  <c r="U12" i="18" s="1"/>
  <c r="U11" i="18"/>
  <c r="S11" i="18"/>
  <c r="R11" i="18"/>
  <c r="Q11" i="18"/>
  <c r="P11" i="18"/>
  <c r="E11" i="18"/>
  <c r="T11" i="18" s="1"/>
  <c r="S10" i="18"/>
  <c r="R10" i="18"/>
  <c r="Q10" i="18"/>
  <c r="U10" i="18" s="1"/>
  <c r="P10" i="18"/>
  <c r="E10" i="18"/>
  <c r="S9" i="18"/>
  <c r="R9" i="18"/>
  <c r="Q9" i="18"/>
  <c r="P9" i="18"/>
  <c r="E9" i="18"/>
  <c r="S96" i="17"/>
  <c r="R96" i="17"/>
  <c r="Q96" i="17"/>
  <c r="P96" i="17"/>
  <c r="E96" i="17"/>
  <c r="S95" i="17"/>
  <c r="R95" i="17"/>
  <c r="Q95" i="17"/>
  <c r="P95" i="17"/>
  <c r="E95" i="17"/>
  <c r="U94" i="17"/>
  <c r="T94" i="17"/>
  <c r="S94" i="17"/>
  <c r="R94" i="17"/>
  <c r="Q94" i="17"/>
  <c r="P94" i="17"/>
  <c r="E94" i="17"/>
  <c r="S93" i="17"/>
  <c r="R93" i="17"/>
  <c r="Q93" i="17"/>
  <c r="P93" i="17"/>
  <c r="E93" i="17"/>
  <c r="U93" i="17" s="1"/>
  <c r="S92" i="17"/>
  <c r="R92" i="17"/>
  <c r="Q92" i="17"/>
  <c r="P92" i="17"/>
  <c r="E92" i="17"/>
  <c r="U92" i="17" s="1"/>
  <c r="S91" i="17"/>
  <c r="R91" i="17"/>
  <c r="Q91" i="17"/>
  <c r="P91" i="17"/>
  <c r="E91" i="17"/>
  <c r="T91" i="17" s="1"/>
  <c r="U90" i="17"/>
  <c r="T90" i="17"/>
  <c r="S90" i="17"/>
  <c r="R90" i="17"/>
  <c r="Q90" i="17"/>
  <c r="P90" i="17"/>
  <c r="E90" i="17"/>
  <c r="T89" i="17"/>
  <c r="S89" i="17"/>
  <c r="R89" i="17"/>
  <c r="Q89" i="17"/>
  <c r="P89" i="17"/>
  <c r="E89" i="17"/>
  <c r="U89" i="17" s="1"/>
  <c r="S88" i="17"/>
  <c r="R88" i="17"/>
  <c r="Q88" i="17"/>
  <c r="P88" i="17"/>
  <c r="E88" i="17"/>
  <c r="V75" i="17"/>
  <c r="O75" i="17"/>
  <c r="N75" i="17"/>
  <c r="M75" i="17"/>
  <c r="L75" i="17"/>
  <c r="K75" i="17"/>
  <c r="J75" i="17"/>
  <c r="I75" i="17"/>
  <c r="H75" i="17"/>
  <c r="G75" i="17"/>
  <c r="F75" i="17"/>
  <c r="C75" i="17"/>
  <c r="B75" i="17"/>
  <c r="O74" i="17"/>
  <c r="N74" i="17"/>
  <c r="M74" i="17"/>
  <c r="L74" i="17"/>
  <c r="K74" i="17"/>
  <c r="J74" i="17"/>
  <c r="I74" i="17"/>
  <c r="H74" i="17"/>
  <c r="G74" i="17"/>
  <c r="F74" i="17"/>
  <c r="C74" i="17"/>
  <c r="B74" i="17"/>
  <c r="S73" i="17"/>
  <c r="O73" i="17"/>
  <c r="N73" i="17"/>
  <c r="M73" i="17"/>
  <c r="L73" i="17"/>
  <c r="K73" i="17"/>
  <c r="J73" i="17"/>
  <c r="I73" i="17"/>
  <c r="H73" i="17"/>
  <c r="G73" i="17"/>
  <c r="F73" i="17"/>
  <c r="C73" i="17"/>
  <c r="B73" i="17"/>
  <c r="S72" i="17"/>
  <c r="R72" i="17"/>
  <c r="Q72" i="17"/>
  <c r="P72" i="17"/>
  <c r="E72" i="17"/>
  <c r="S71" i="17"/>
  <c r="R71" i="17"/>
  <c r="Q71" i="17"/>
  <c r="P71" i="17"/>
  <c r="T71" i="17" s="1"/>
  <c r="E71" i="17"/>
  <c r="V69" i="17"/>
  <c r="O69" i="17"/>
  <c r="N69" i="17"/>
  <c r="M69" i="17"/>
  <c r="L69" i="17"/>
  <c r="K69" i="17"/>
  <c r="J69" i="17"/>
  <c r="I69" i="17"/>
  <c r="H69" i="17"/>
  <c r="G69" i="17"/>
  <c r="F69" i="17"/>
  <c r="C69" i="17"/>
  <c r="B69" i="17"/>
  <c r="O68" i="17"/>
  <c r="N68" i="17"/>
  <c r="M68" i="17"/>
  <c r="S68" i="17" s="1"/>
  <c r="L68" i="17"/>
  <c r="R68" i="17" s="1"/>
  <c r="K68" i="17"/>
  <c r="J68" i="17"/>
  <c r="I68" i="17"/>
  <c r="H68" i="17"/>
  <c r="G68" i="17"/>
  <c r="F68" i="17"/>
  <c r="C68" i="17"/>
  <c r="B68" i="17"/>
  <c r="T67" i="17"/>
  <c r="S67" i="17"/>
  <c r="R67" i="17"/>
  <c r="Q67" i="17"/>
  <c r="P67" i="17"/>
  <c r="E67" i="17"/>
  <c r="U67" i="17" s="1"/>
  <c r="S66" i="17"/>
  <c r="R66" i="17"/>
  <c r="Q66" i="17"/>
  <c r="P66" i="17"/>
  <c r="E66" i="17"/>
  <c r="S65" i="17"/>
  <c r="R65" i="17"/>
  <c r="Q65" i="17"/>
  <c r="P65" i="17"/>
  <c r="E65" i="17"/>
  <c r="S64" i="17"/>
  <c r="R64" i="17"/>
  <c r="Q64" i="17"/>
  <c r="P64" i="17"/>
  <c r="E64" i="17"/>
  <c r="U63" i="17"/>
  <c r="S63" i="17"/>
  <c r="R63" i="17"/>
  <c r="Q63" i="17"/>
  <c r="P63" i="17"/>
  <c r="E63" i="17"/>
  <c r="O61" i="17"/>
  <c r="N61" i="17"/>
  <c r="M61" i="17"/>
  <c r="S61" i="17" s="1"/>
  <c r="L61" i="17"/>
  <c r="R61" i="17" s="1"/>
  <c r="K61" i="17"/>
  <c r="J61" i="17"/>
  <c r="I61" i="17"/>
  <c r="H61" i="17"/>
  <c r="C61" i="17"/>
  <c r="B61" i="17"/>
  <c r="S60" i="17"/>
  <c r="R60" i="17"/>
  <c r="Q60" i="17"/>
  <c r="P60" i="17"/>
  <c r="E60" i="17"/>
  <c r="U60" i="17" s="1"/>
  <c r="S59" i="17"/>
  <c r="R59" i="17"/>
  <c r="Q59" i="17"/>
  <c r="P59" i="17"/>
  <c r="E59" i="17"/>
  <c r="U59" i="17" s="1"/>
  <c r="S58" i="17"/>
  <c r="R58" i="17"/>
  <c r="Q58" i="17"/>
  <c r="P58" i="17"/>
  <c r="E58" i="17"/>
  <c r="U58" i="17" s="1"/>
  <c r="S57" i="17"/>
  <c r="R57" i="17"/>
  <c r="Q57" i="17"/>
  <c r="P57" i="17"/>
  <c r="E57" i="17"/>
  <c r="V55" i="17"/>
  <c r="O55" i="17"/>
  <c r="N55" i="17"/>
  <c r="M55" i="17"/>
  <c r="L55" i="17"/>
  <c r="K55" i="17"/>
  <c r="J55" i="17"/>
  <c r="I55" i="17"/>
  <c r="H55" i="17"/>
  <c r="G55" i="17"/>
  <c r="F55" i="17"/>
  <c r="C55" i="17"/>
  <c r="B55" i="17"/>
  <c r="S54" i="17"/>
  <c r="R54" i="17"/>
  <c r="Q54" i="17"/>
  <c r="P54" i="17"/>
  <c r="E54" i="17"/>
  <c r="U54" i="17" s="1"/>
  <c r="S53" i="17"/>
  <c r="R53" i="17"/>
  <c r="Q53" i="17"/>
  <c r="P53" i="17"/>
  <c r="E53" i="17"/>
  <c r="U52" i="17"/>
  <c r="T52" i="17"/>
  <c r="S52" i="17"/>
  <c r="R52" i="17"/>
  <c r="Q52" i="17"/>
  <c r="P52" i="17"/>
  <c r="E52" i="17"/>
  <c r="S51" i="17"/>
  <c r="R51" i="17"/>
  <c r="Q51" i="17"/>
  <c r="P51" i="17"/>
  <c r="E51" i="17"/>
  <c r="U51" i="17" s="1"/>
  <c r="S50" i="17"/>
  <c r="R50" i="17"/>
  <c r="Q50" i="17"/>
  <c r="P50" i="17"/>
  <c r="E50" i="17"/>
  <c r="S49" i="17"/>
  <c r="R49" i="17"/>
  <c r="Q49" i="17"/>
  <c r="P49" i="17"/>
  <c r="E49" i="17"/>
  <c r="U48" i="17"/>
  <c r="T48" i="17"/>
  <c r="S48" i="17"/>
  <c r="R48" i="17"/>
  <c r="Q48" i="17"/>
  <c r="P48" i="17"/>
  <c r="E48" i="17"/>
  <c r="S47" i="17"/>
  <c r="R47" i="17"/>
  <c r="Q47" i="17"/>
  <c r="P47" i="17"/>
  <c r="E47" i="17"/>
  <c r="T47" i="17" s="1"/>
  <c r="S46" i="17"/>
  <c r="R46" i="17"/>
  <c r="Q46" i="17"/>
  <c r="P46" i="17"/>
  <c r="E46" i="17"/>
  <c r="S45" i="17"/>
  <c r="R45" i="17"/>
  <c r="Q45" i="17"/>
  <c r="P45" i="17"/>
  <c r="E45" i="17"/>
  <c r="U45" i="17" s="1"/>
  <c r="S44" i="17"/>
  <c r="R44" i="17"/>
  <c r="Q44" i="17"/>
  <c r="P44" i="17"/>
  <c r="E44" i="17"/>
  <c r="U44" i="17" s="1"/>
  <c r="V42" i="17"/>
  <c r="R42" i="17"/>
  <c r="O42" i="17"/>
  <c r="N42" i="17"/>
  <c r="M42" i="17"/>
  <c r="S42" i="17" s="1"/>
  <c r="L42" i="17"/>
  <c r="K42" i="17"/>
  <c r="J42" i="17"/>
  <c r="I42" i="17"/>
  <c r="H42" i="17"/>
  <c r="G42" i="17"/>
  <c r="F42" i="17"/>
  <c r="C42" i="17"/>
  <c r="B42" i="17"/>
  <c r="S41" i="17"/>
  <c r="R41" i="17"/>
  <c r="Q41" i="17"/>
  <c r="P41" i="17"/>
  <c r="E41" i="17"/>
  <c r="S40" i="17"/>
  <c r="R40" i="17"/>
  <c r="Q40" i="17"/>
  <c r="P40" i="17"/>
  <c r="E40" i="17"/>
  <c r="S39" i="17"/>
  <c r="R39" i="17"/>
  <c r="Q39" i="17"/>
  <c r="P39" i="17"/>
  <c r="E39" i="17"/>
  <c r="T39" i="17" s="1"/>
  <c r="S38" i="17"/>
  <c r="R38" i="17"/>
  <c r="Q38" i="17"/>
  <c r="P38" i="17"/>
  <c r="E38" i="17"/>
  <c r="U37" i="17"/>
  <c r="T37" i="17"/>
  <c r="S37" i="17"/>
  <c r="R37" i="17"/>
  <c r="Q37" i="17"/>
  <c r="P37" i="17"/>
  <c r="E37" i="17"/>
  <c r="S35" i="17"/>
  <c r="O35" i="17"/>
  <c r="N35" i="17"/>
  <c r="R35" i="17" s="1"/>
  <c r="M35" i="17"/>
  <c r="L35" i="17"/>
  <c r="K35" i="17"/>
  <c r="J35" i="17"/>
  <c r="I35" i="17"/>
  <c r="H35" i="17"/>
  <c r="G35" i="17"/>
  <c r="F35" i="17"/>
  <c r="C35" i="17"/>
  <c r="B35" i="17"/>
  <c r="E35" i="17" s="1"/>
  <c r="S34" i="17"/>
  <c r="R34" i="17"/>
  <c r="Q34" i="17"/>
  <c r="P34" i="17"/>
  <c r="E34" i="17"/>
  <c r="R32" i="17"/>
  <c r="O32" i="17"/>
  <c r="N32" i="17"/>
  <c r="M32" i="17"/>
  <c r="S32" i="17" s="1"/>
  <c r="L32" i="17"/>
  <c r="K32" i="17"/>
  <c r="J32" i="17"/>
  <c r="I32" i="17"/>
  <c r="H32" i="17"/>
  <c r="G32" i="17"/>
  <c r="F32" i="17"/>
  <c r="C32" i="17"/>
  <c r="B32" i="17"/>
  <c r="S31" i="17"/>
  <c r="R31" i="17"/>
  <c r="Q31" i="17"/>
  <c r="P31" i="17"/>
  <c r="E31" i="17"/>
  <c r="U31" i="17" s="1"/>
  <c r="U30" i="17"/>
  <c r="S30" i="17"/>
  <c r="R30" i="17"/>
  <c r="Q30" i="17"/>
  <c r="P30" i="17"/>
  <c r="E30" i="17"/>
  <c r="T30" i="17" s="1"/>
  <c r="S29" i="17"/>
  <c r="R29" i="17"/>
  <c r="Q29" i="17"/>
  <c r="P29" i="17"/>
  <c r="E29" i="17"/>
  <c r="S28" i="17"/>
  <c r="R28" i="17"/>
  <c r="Q28" i="17"/>
  <c r="P28" i="17"/>
  <c r="E28" i="17"/>
  <c r="U28" i="17" s="1"/>
  <c r="O26" i="17"/>
  <c r="N26" i="17"/>
  <c r="M26" i="17"/>
  <c r="S26" i="17" s="1"/>
  <c r="L26" i="17"/>
  <c r="R26" i="17" s="1"/>
  <c r="K26" i="17"/>
  <c r="J26" i="17"/>
  <c r="I26" i="17"/>
  <c r="H26" i="17"/>
  <c r="G26" i="17"/>
  <c r="F26" i="17"/>
  <c r="C26" i="17"/>
  <c r="B26" i="17"/>
  <c r="T25" i="17"/>
  <c r="S25" i="17"/>
  <c r="R25" i="17"/>
  <c r="Q25" i="17"/>
  <c r="P25" i="17"/>
  <c r="E25" i="17"/>
  <c r="U25" i="17" s="1"/>
  <c r="S24" i="17"/>
  <c r="R24" i="17"/>
  <c r="Q24" i="17"/>
  <c r="P24" i="17"/>
  <c r="E24" i="17"/>
  <c r="T24" i="17" s="1"/>
  <c r="S23" i="17"/>
  <c r="R23" i="17"/>
  <c r="Q23" i="17"/>
  <c r="P23" i="17"/>
  <c r="E23" i="17"/>
  <c r="U23" i="17" s="1"/>
  <c r="S22" i="17"/>
  <c r="R22" i="17"/>
  <c r="Q22" i="17"/>
  <c r="P22" i="17"/>
  <c r="E22" i="17"/>
  <c r="S21" i="17"/>
  <c r="R21" i="17"/>
  <c r="Q21" i="17"/>
  <c r="P21" i="17"/>
  <c r="E21" i="17"/>
  <c r="S20" i="17"/>
  <c r="R20" i="17"/>
  <c r="Q20" i="17"/>
  <c r="P20" i="17"/>
  <c r="E20" i="17"/>
  <c r="S19" i="17"/>
  <c r="R19" i="17"/>
  <c r="Q19" i="17"/>
  <c r="P19" i="17"/>
  <c r="E19" i="17"/>
  <c r="U19" i="17" s="1"/>
  <c r="O17" i="17"/>
  <c r="N17" i="17"/>
  <c r="R17" i="17" s="1"/>
  <c r="M17" i="17"/>
  <c r="L17" i="17"/>
  <c r="K17" i="17"/>
  <c r="J17" i="17"/>
  <c r="I17" i="17"/>
  <c r="H17" i="17"/>
  <c r="G17" i="17"/>
  <c r="F17" i="17"/>
  <c r="C17" i="17"/>
  <c r="B17" i="17"/>
  <c r="E17" i="17" s="1"/>
  <c r="S16" i="17"/>
  <c r="R16" i="17"/>
  <c r="Q16" i="17"/>
  <c r="P16" i="17"/>
  <c r="E16" i="17"/>
  <c r="S15" i="17"/>
  <c r="R15" i="17"/>
  <c r="Q15" i="17"/>
  <c r="P15" i="17"/>
  <c r="E15" i="17"/>
  <c r="T15" i="17" s="1"/>
  <c r="S14" i="17"/>
  <c r="R14" i="17"/>
  <c r="Q14" i="17"/>
  <c r="P14" i="17"/>
  <c r="E14" i="17"/>
  <c r="T14" i="17" s="1"/>
  <c r="S13" i="17"/>
  <c r="R13" i="17"/>
  <c r="Q13" i="17"/>
  <c r="P13" i="17"/>
  <c r="E13" i="17"/>
  <c r="S12" i="17"/>
  <c r="R12" i="17"/>
  <c r="Q12" i="17"/>
  <c r="P12" i="17"/>
  <c r="E12" i="17"/>
  <c r="S11" i="17"/>
  <c r="R11" i="17"/>
  <c r="Q11" i="17"/>
  <c r="P11" i="17"/>
  <c r="E11" i="17"/>
  <c r="T11" i="17" s="1"/>
  <c r="U10" i="17"/>
  <c r="T10" i="17"/>
  <c r="S10" i="17"/>
  <c r="R10" i="17"/>
  <c r="Q10" i="17"/>
  <c r="P10" i="17"/>
  <c r="E10" i="17"/>
  <c r="S9" i="17"/>
  <c r="R9" i="17"/>
  <c r="Q9" i="17"/>
  <c r="P9" i="17"/>
  <c r="E9" i="17"/>
  <c r="U9" i="17" s="1"/>
  <c r="S96" i="16"/>
  <c r="R96" i="16"/>
  <c r="Q96" i="16"/>
  <c r="P96" i="16"/>
  <c r="E96" i="16"/>
  <c r="U96" i="16" s="1"/>
  <c r="S95" i="16"/>
  <c r="R95" i="16"/>
  <c r="Q95" i="16"/>
  <c r="P95" i="16"/>
  <c r="E95" i="16"/>
  <c r="S94" i="16"/>
  <c r="R94" i="16"/>
  <c r="Q94" i="16"/>
  <c r="P94" i="16"/>
  <c r="E94" i="16"/>
  <c r="S93" i="16"/>
  <c r="R93" i="16"/>
  <c r="Q93" i="16"/>
  <c r="P93" i="16"/>
  <c r="E93" i="16"/>
  <c r="T93" i="16" s="1"/>
  <c r="S92" i="16"/>
  <c r="R92" i="16"/>
  <c r="Q92" i="16"/>
  <c r="P92" i="16"/>
  <c r="E92" i="16"/>
  <c r="U92" i="16" s="1"/>
  <c r="U91" i="16"/>
  <c r="T91" i="16"/>
  <c r="S91" i="16"/>
  <c r="R91" i="16"/>
  <c r="Q91" i="16"/>
  <c r="P91" i="16"/>
  <c r="E91" i="16"/>
  <c r="S90" i="16"/>
  <c r="R90" i="16"/>
  <c r="Q90" i="16"/>
  <c r="P90" i="16"/>
  <c r="E90" i="16"/>
  <c r="S89" i="16"/>
  <c r="R89" i="16"/>
  <c r="Q89" i="16"/>
  <c r="P89" i="16"/>
  <c r="E89" i="16"/>
  <c r="T88" i="16"/>
  <c r="S88" i="16"/>
  <c r="R88" i="16"/>
  <c r="Q88" i="16"/>
  <c r="P88" i="16"/>
  <c r="E88" i="16"/>
  <c r="U88" i="16" s="1"/>
  <c r="V75" i="16"/>
  <c r="O75" i="16"/>
  <c r="N75" i="16"/>
  <c r="M75" i="16"/>
  <c r="L75" i="16"/>
  <c r="K75" i="16"/>
  <c r="J75" i="16"/>
  <c r="I75" i="16"/>
  <c r="H75" i="16"/>
  <c r="G75" i="16"/>
  <c r="F75" i="16"/>
  <c r="C75" i="16"/>
  <c r="B75" i="16"/>
  <c r="V74" i="16"/>
  <c r="O74" i="16"/>
  <c r="N74" i="16"/>
  <c r="R74" i="16" s="1"/>
  <c r="M74" i="16"/>
  <c r="S74" i="16" s="1"/>
  <c r="L74" i="16"/>
  <c r="K74" i="16"/>
  <c r="J74" i="16"/>
  <c r="I74" i="16"/>
  <c r="H74" i="16"/>
  <c r="P74" i="16" s="1"/>
  <c r="G74" i="16"/>
  <c r="F74" i="16"/>
  <c r="C74" i="16"/>
  <c r="B74" i="16"/>
  <c r="E74" i="16" s="1"/>
  <c r="V73" i="16"/>
  <c r="O73" i="16"/>
  <c r="N73" i="16"/>
  <c r="M73" i="16"/>
  <c r="S73" i="16" s="1"/>
  <c r="L73" i="16"/>
  <c r="K73" i="16"/>
  <c r="J73" i="16"/>
  <c r="I73" i="16"/>
  <c r="H73" i="16"/>
  <c r="P73" i="16" s="1"/>
  <c r="G73" i="16"/>
  <c r="F73" i="16"/>
  <c r="C73" i="16"/>
  <c r="B73" i="16"/>
  <c r="U72" i="16"/>
  <c r="S72" i="16"/>
  <c r="R72" i="16"/>
  <c r="Q72" i="16"/>
  <c r="P72" i="16"/>
  <c r="E72" i="16"/>
  <c r="T72" i="16" s="1"/>
  <c r="S71" i="16"/>
  <c r="R71" i="16"/>
  <c r="Q71" i="16"/>
  <c r="P71" i="16"/>
  <c r="E71" i="16"/>
  <c r="T71" i="16" s="1"/>
  <c r="V69" i="16"/>
  <c r="O69" i="16"/>
  <c r="N69" i="16"/>
  <c r="M69" i="16"/>
  <c r="L69" i="16"/>
  <c r="K69" i="16"/>
  <c r="J69" i="16"/>
  <c r="I69" i="16"/>
  <c r="H69" i="16"/>
  <c r="G69" i="16"/>
  <c r="F69" i="16"/>
  <c r="C69" i="16"/>
  <c r="B69" i="16"/>
  <c r="O68" i="16"/>
  <c r="N68" i="16"/>
  <c r="M68" i="16"/>
  <c r="S68" i="16" s="1"/>
  <c r="L68" i="16"/>
  <c r="R68" i="16" s="1"/>
  <c r="K68" i="16"/>
  <c r="J68" i="16"/>
  <c r="I68" i="16"/>
  <c r="H68" i="16"/>
  <c r="G68" i="16"/>
  <c r="F68" i="16"/>
  <c r="C68" i="16"/>
  <c r="E68" i="16" s="1"/>
  <c r="B68" i="16"/>
  <c r="S67" i="16"/>
  <c r="R67" i="16"/>
  <c r="Q67" i="16"/>
  <c r="P67" i="16"/>
  <c r="E67" i="16"/>
  <c r="U66" i="16"/>
  <c r="S66" i="16"/>
  <c r="R66" i="16"/>
  <c r="Q66" i="16"/>
  <c r="P66" i="16"/>
  <c r="E66" i="16"/>
  <c r="T66" i="16" s="1"/>
  <c r="S65" i="16"/>
  <c r="R65" i="16"/>
  <c r="Q65" i="16"/>
  <c r="P65" i="16"/>
  <c r="E65" i="16"/>
  <c r="S64" i="16"/>
  <c r="R64" i="16"/>
  <c r="Q64" i="16"/>
  <c r="P64" i="16"/>
  <c r="E64" i="16"/>
  <c r="U64" i="16" s="1"/>
  <c r="S63" i="16"/>
  <c r="R63" i="16"/>
  <c r="Q63" i="16"/>
  <c r="P63" i="16"/>
  <c r="E63" i="16"/>
  <c r="O61" i="16"/>
  <c r="N61" i="16"/>
  <c r="M61" i="16"/>
  <c r="S61" i="16" s="1"/>
  <c r="L61" i="16"/>
  <c r="R61" i="16" s="1"/>
  <c r="K61" i="16"/>
  <c r="J61" i="16"/>
  <c r="I61" i="16"/>
  <c r="H61" i="16"/>
  <c r="C61" i="16"/>
  <c r="B61" i="16"/>
  <c r="S60" i="16"/>
  <c r="R60" i="16"/>
  <c r="Q60" i="16"/>
  <c r="P60" i="16"/>
  <c r="E60" i="16"/>
  <c r="U60" i="16" s="1"/>
  <c r="S59" i="16"/>
  <c r="R59" i="16"/>
  <c r="Q59" i="16"/>
  <c r="P59" i="16"/>
  <c r="E59" i="16"/>
  <c r="U59" i="16" s="1"/>
  <c r="S58" i="16"/>
  <c r="R58" i="16"/>
  <c r="Q58" i="16"/>
  <c r="P58" i="16"/>
  <c r="E58" i="16"/>
  <c r="U58" i="16" s="1"/>
  <c r="S57" i="16"/>
  <c r="R57" i="16"/>
  <c r="Q57" i="16"/>
  <c r="P57" i="16"/>
  <c r="E57" i="16"/>
  <c r="T57" i="16" s="1"/>
  <c r="O55" i="16"/>
  <c r="S55" i="16" s="1"/>
  <c r="N55" i="16"/>
  <c r="M55" i="16"/>
  <c r="L55" i="16"/>
  <c r="K55" i="16"/>
  <c r="J55" i="16"/>
  <c r="I55" i="16"/>
  <c r="H55" i="16"/>
  <c r="G55" i="16"/>
  <c r="F55" i="16"/>
  <c r="C55" i="16"/>
  <c r="B55" i="16"/>
  <c r="U54" i="16"/>
  <c r="S54" i="16"/>
  <c r="R54" i="16"/>
  <c r="Q54" i="16"/>
  <c r="P54" i="16"/>
  <c r="E54" i="16"/>
  <c r="T54" i="16" s="1"/>
  <c r="T53" i="16"/>
  <c r="S53" i="16"/>
  <c r="R53" i="16"/>
  <c r="Q53" i="16"/>
  <c r="P53" i="16"/>
  <c r="E53" i="16"/>
  <c r="S52" i="16"/>
  <c r="R52" i="16"/>
  <c r="Q52" i="16"/>
  <c r="P52" i="16"/>
  <c r="E52" i="16"/>
  <c r="U52" i="16" s="1"/>
  <c r="S51" i="16"/>
  <c r="R51" i="16"/>
  <c r="Q51" i="16"/>
  <c r="P51" i="16"/>
  <c r="E51" i="16"/>
  <c r="S50" i="16"/>
  <c r="R50" i="16"/>
  <c r="Q50" i="16"/>
  <c r="P50" i="16"/>
  <c r="E50" i="16"/>
  <c r="U50" i="16" s="1"/>
  <c r="U49" i="16"/>
  <c r="S49" i="16"/>
  <c r="R49" i="16"/>
  <c r="Q49" i="16"/>
  <c r="P49" i="16"/>
  <c r="E49" i="16"/>
  <c r="T49" i="16" s="1"/>
  <c r="S48" i="16"/>
  <c r="R48" i="16"/>
  <c r="Q48" i="16"/>
  <c r="P48" i="16"/>
  <c r="E48" i="16"/>
  <c r="S47" i="16"/>
  <c r="R47" i="16"/>
  <c r="Q47" i="16"/>
  <c r="P47" i="16"/>
  <c r="E47" i="16"/>
  <c r="U47" i="16" s="1"/>
  <c r="S46" i="16"/>
  <c r="R46" i="16"/>
  <c r="Q46" i="16"/>
  <c r="P46" i="16"/>
  <c r="E46" i="16"/>
  <c r="S45" i="16"/>
  <c r="R45" i="16"/>
  <c r="Q45" i="16"/>
  <c r="P45" i="16"/>
  <c r="E45" i="16"/>
  <c r="S44" i="16"/>
  <c r="R44" i="16"/>
  <c r="Q44" i="16"/>
  <c r="P44" i="16"/>
  <c r="E44" i="16"/>
  <c r="U44" i="16" s="1"/>
  <c r="V42" i="16"/>
  <c r="O42" i="16"/>
  <c r="N42" i="16"/>
  <c r="M42" i="16"/>
  <c r="L42" i="16"/>
  <c r="R42" i="16" s="1"/>
  <c r="K42" i="16"/>
  <c r="J42" i="16"/>
  <c r="I42" i="16"/>
  <c r="H42" i="16"/>
  <c r="G42" i="16"/>
  <c r="F42" i="16"/>
  <c r="C42" i="16"/>
  <c r="B42" i="16"/>
  <c r="E42" i="16" s="1"/>
  <c r="S41" i="16"/>
  <c r="R41" i="16"/>
  <c r="Q41" i="16"/>
  <c r="P41" i="16"/>
  <c r="E41" i="16"/>
  <c r="U41" i="16" s="1"/>
  <c r="S40" i="16"/>
  <c r="R40" i="16"/>
  <c r="Q40" i="16"/>
  <c r="P40" i="16"/>
  <c r="E40" i="16"/>
  <c r="S39" i="16"/>
  <c r="R39" i="16"/>
  <c r="Q39" i="16"/>
  <c r="P39" i="16"/>
  <c r="E39" i="16"/>
  <c r="T39" i="16" s="1"/>
  <c r="S38" i="16"/>
  <c r="R38" i="16"/>
  <c r="Q38" i="16"/>
  <c r="P38" i="16"/>
  <c r="E38" i="16"/>
  <c r="U37" i="16"/>
  <c r="T37" i="16"/>
  <c r="S37" i="16"/>
  <c r="R37" i="16"/>
  <c r="Q37" i="16"/>
  <c r="P37" i="16"/>
  <c r="E37" i="16"/>
  <c r="O35" i="16"/>
  <c r="N35" i="16"/>
  <c r="M35" i="16"/>
  <c r="L35" i="16"/>
  <c r="R35" i="16" s="1"/>
  <c r="K35" i="16"/>
  <c r="J35" i="16"/>
  <c r="I35" i="16"/>
  <c r="H35" i="16"/>
  <c r="G35" i="16"/>
  <c r="F35" i="16"/>
  <c r="C35" i="16"/>
  <c r="B35" i="16"/>
  <c r="E35" i="16" s="1"/>
  <c r="U34" i="16"/>
  <c r="T34" i="16"/>
  <c r="S34" i="16"/>
  <c r="R34" i="16"/>
  <c r="Q34" i="16"/>
  <c r="P34" i="16"/>
  <c r="E34" i="16"/>
  <c r="O32" i="16"/>
  <c r="N32" i="16"/>
  <c r="M32" i="16"/>
  <c r="S32" i="16" s="1"/>
  <c r="L32" i="16"/>
  <c r="R32" i="16" s="1"/>
  <c r="K32" i="16"/>
  <c r="J32" i="16"/>
  <c r="I32" i="16"/>
  <c r="H32" i="16"/>
  <c r="G32" i="16"/>
  <c r="F32" i="16"/>
  <c r="C32" i="16"/>
  <c r="B32" i="16"/>
  <c r="U31" i="16"/>
  <c r="T31" i="16"/>
  <c r="S31" i="16"/>
  <c r="R31" i="16"/>
  <c r="Q31" i="16"/>
  <c r="P31" i="16"/>
  <c r="E31" i="16"/>
  <c r="S30" i="16"/>
  <c r="R30" i="16"/>
  <c r="Q30" i="16"/>
  <c r="P30" i="16"/>
  <c r="E30" i="16"/>
  <c r="U30" i="16" s="1"/>
  <c r="S29" i="16"/>
  <c r="R29" i="16"/>
  <c r="Q29" i="16"/>
  <c r="P29" i="16"/>
  <c r="E29" i="16"/>
  <c r="S28" i="16"/>
  <c r="R28" i="16"/>
  <c r="Q28" i="16"/>
  <c r="P28" i="16"/>
  <c r="E28" i="16"/>
  <c r="O26" i="16"/>
  <c r="N26" i="16"/>
  <c r="M26" i="16"/>
  <c r="S26" i="16" s="1"/>
  <c r="L26" i="16"/>
  <c r="R26" i="16" s="1"/>
  <c r="K26" i="16"/>
  <c r="J26" i="16"/>
  <c r="I26" i="16"/>
  <c r="H26" i="16"/>
  <c r="G26" i="16"/>
  <c r="F26" i="16"/>
  <c r="C26" i="16"/>
  <c r="B26" i="16"/>
  <c r="U25" i="16"/>
  <c r="S25" i="16"/>
  <c r="R25" i="16"/>
  <c r="Q25" i="16"/>
  <c r="P25" i="16"/>
  <c r="E25" i="16"/>
  <c r="T25" i="16" s="1"/>
  <c r="T24" i="16"/>
  <c r="S24" i="16"/>
  <c r="R24" i="16"/>
  <c r="Q24" i="16"/>
  <c r="P24" i="16"/>
  <c r="E24" i="16"/>
  <c r="U24" i="16" s="1"/>
  <c r="S23" i="16"/>
  <c r="R23" i="16"/>
  <c r="Q23" i="16"/>
  <c r="P23" i="16"/>
  <c r="E23" i="16"/>
  <c r="S22" i="16"/>
  <c r="R22" i="16"/>
  <c r="Q22" i="16"/>
  <c r="P22" i="16"/>
  <c r="E22" i="16"/>
  <c r="U22" i="16" s="1"/>
  <c r="U21" i="16"/>
  <c r="S21" i="16"/>
  <c r="R21" i="16"/>
  <c r="Q21" i="16"/>
  <c r="P21" i="16"/>
  <c r="E21" i="16"/>
  <c r="T21" i="16" s="1"/>
  <c r="U20" i="16"/>
  <c r="T20" i="16"/>
  <c r="S20" i="16"/>
  <c r="R20" i="16"/>
  <c r="Q20" i="16"/>
  <c r="P20" i="16"/>
  <c r="E20" i="16"/>
  <c r="U19" i="16"/>
  <c r="S19" i="16"/>
  <c r="R19" i="16"/>
  <c r="Q19" i="16"/>
  <c r="P19" i="16"/>
  <c r="E19" i="16"/>
  <c r="T19" i="16" s="1"/>
  <c r="O17" i="16"/>
  <c r="N17" i="16"/>
  <c r="M17" i="16"/>
  <c r="S17" i="16" s="1"/>
  <c r="L17" i="16"/>
  <c r="R17" i="16" s="1"/>
  <c r="K17" i="16"/>
  <c r="J17" i="16"/>
  <c r="I17" i="16"/>
  <c r="H17" i="16"/>
  <c r="G17" i="16"/>
  <c r="F17" i="16"/>
  <c r="C17" i="16"/>
  <c r="E17" i="16" s="1"/>
  <c r="B17" i="16"/>
  <c r="S16" i="16"/>
  <c r="R16" i="16"/>
  <c r="Q16" i="16"/>
  <c r="P16" i="16"/>
  <c r="E16" i="16"/>
  <c r="U16" i="16" s="1"/>
  <c r="S15" i="16"/>
  <c r="R15" i="16"/>
  <c r="Q15" i="16"/>
  <c r="P15" i="16"/>
  <c r="E15" i="16"/>
  <c r="U14" i="16"/>
  <c r="S14" i="16"/>
  <c r="R14" i="16"/>
  <c r="Q14" i="16"/>
  <c r="P14" i="16"/>
  <c r="E14" i="16"/>
  <c r="T14" i="16" s="1"/>
  <c r="S13" i="16"/>
  <c r="R13" i="16"/>
  <c r="Q13" i="16"/>
  <c r="P13" i="16"/>
  <c r="E13" i="16"/>
  <c r="U12" i="16"/>
  <c r="T12" i="16"/>
  <c r="S12" i="16"/>
  <c r="R12" i="16"/>
  <c r="Q12" i="16"/>
  <c r="P12" i="16"/>
  <c r="E12" i="16"/>
  <c r="S11" i="16"/>
  <c r="R11" i="16"/>
  <c r="Q11" i="16"/>
  <c r="P11" i="16"/>
  <c r="E11" i="16"/>
  <c r="U11" i="16" s="1"/>
  <c r="S10" i="16"/>
  <c r="R10" i="16"/>
  <c r="Q10" i="16"/>
  <c r="P10" i="16"/>
  <c r="E10" i="16"/>
  <c r="U9" i="16"/>
  <c r="T9" i="16"/>
  <c r="S9" i="16"/>
  <c r="R9" i="16"/>
  <c r="Q9" i="16"/>
  <c r="P9" i="16"/>
  <c r="E9" i="16"/>
  <c r="U96" i="15"/>
  <c r="T96" i="15"/>
  <c r="S96" i="15"/>
  <c r="R96" i="15"/>
  <c r="Q96" i="15"/>
  <c r="P96" i="15"/>
  <c r="E96" i="15"/>
  <c r="T95" i="15"/>
  <c r="S95" i="15"/>
  <c r="R95" i="15"/>
  <c r="Q95" i="15"/>
  <c r="P95" i="15"/>
  <c r="E95" i="15"/>
  <c r="U95" i="15" s="1"/>
  <c r="S94" i="15"/>
  <c r="R94" i="15"/>
  <c r="Q94" i="15"/>
  <c r="P94" i="15"/>
  <c r="E94" i="15"/>
  <c r="S93" i="15"/>
  <c r="R93" i="15"/>
  <c r="Q93" i="15"/>
  <c r="P93" i="15"/>
  <c r="E93" i="15"/>
  <c r="U93" i="15" s="1"/>
  <c r="S92" i="15"/>
  <c r="R92" i="15"/>
  <c r="Q92" i="15"/>
  <c r="P92" i="15"/>
  <c r="E92" i="15"/>
  <c r="S91" i="15"/>
  <c r="R91" i="15"/>
  <c r="Q91" i="15"/>
  <c r="P91" i="15"/>
  <c r="E91" i="15"/>
  <c r="S90" i="15"/>
  <c r="R90" i="15"/>
  <c r="Q90" i="15"/>
  <c r="P90" i="15"/>
  <c r="E90" i="15"/>
  <c r="U89" i="15"/>
  <c r="T89" i="15"/>
  <c r="S89" i="15"/>
  <c r="R89" i="15"/>
  <c r="Q89" i="15"/>
  <c r="P89" i="15"/>
  <c r="E89" i="15"/>
  <c r="T88" i="15"/>
  <c r="S88" i="15"/>
  <c r="R88" i="15"/>
  <c r="Q88" i="15"/>
  <c r="P88" i="15"/>
  <c r="E88" i="15"/>
  <c r="V75" i="15"/>
  <c r="O75" i="15"/>
  <c r="N75" i="15"/>
  <c r="M75" i="15"/>
  <c r="L75" i="15"/>
  <c r="K75" i="15"/>
  <c r="J75" i="15"/>
  <c r="I75" i="15"/>
  <c r="H75" i="15"/>
  <c r="G75" i="15"/>
  <c r="F75" i="15"/>
  <c r="C75" i="15"/>
  <c r="B75" i="15"/>
  <c r="V74" i="15"/>
  <c r="S74" i="15"/>
  <c r="R74" i="15"/>
  <c r="Q74" i="15"/>
  <c r="O74" i="15"/>
  <c r="N74" i="15"/>
  <c r="M74" i="15"/>
  <c r="L74" i="15"/>
  <c r="K74" i="15"/>
  <c r="J74" i="15"/>
  <c r="I74" i="15"/>
  <c r="H74" i="15"/>
  <c r="G74" i="15"/>
  <c r="F74" i="15"/>
  <c r="C74" i="15"/>
  <c r="B74" i="15"/>
  <c r="E74" i="15" s="1"/>
  <c r="V73" i="15"/>
  <c r="R73" i="15"/>
  <c r="O73" i="15"/>
  <c r="N73" i="15"/>
  <c r="M73" i="15"/>
  <c r="L73" i="15"/>
  <c r="K73" i="15"/>
  <c r="J73" i="15"/>
  <c r="I73" i="15"/>
  <c r="H73" i="15"/>
  <c r="G73" i="15"/>
  <c r="F73" i="15"/>
  <c r="C73" i="15"/>
  <c r="B73" i="15"/>
  <c r="E73" i="15" s="1"/>
  <c r="S72" i="15"/>
  <c r="R72" i="15"/>
  <c r="Q72" i="15"/>
  <c r="P72" i="15"/>
  <c r="E72" i="15"/>
  <c r="S71" i="15"/>
  <c r="R71" i="15"/>
  <c r="Q71" i="15"/>
  <c r="P71" i="15"/>
  <c r="E71" i="15"/>
  <c r="U71" i="15" s="1"/>
  <c r="V69" i="15"/>
  <c r="O69" i="15"/>
  <c r="N69" i="15"/>
  <c r="M69" i="15"/>
  <c r="L69" i="15"/>
  <c r="K69" i="15"/>
  <c r="J69" i="15"/>
  <c r="I69" i="15"/>
  <c r="H69" i="15"/>
  <c r="G69" i="15"/>
  <c r="F69" i="15"/>
  <c r="C69" i="15"/>
  <c r="B69" i="15"/>
  <c r="O68" i="15"/>
  <c r="N68" i="15"/>
  <c r="M68" i="15"/>
  <c r="S68" i="15" s="1"/>
  <c r="L68" i="15"/>
  <c r="R68" i="15" s="1"/>
  <c r="K68" i="15"/>
  <c r="J68" i="15"/>
  <c r="I68" i="15"/>
  <c r="H68" i="15"/>
  <c r="G68" i="15"/>
  <c r="F68" i="15"/>
  <c r="C68" i="15"/>
  <c r="B68" i="15"/>
  <c r="U67" i="15"/>
  <c r="S67" i="15"/>
  <c r="R67" i="15"/>
  <c r="Q67" i="15"/>
  <c r="P67" i="15"/>
  <c r="E67" i="15"/>
  <c r="T67" i="15" s="1"/>
  <c r="S66" i="15"/>
  <c r="R66" i="15"/>
  <c r="Q66" i="15"/>
  <c r="P66" i="15"/>
  <c r="E66" i="15"/>
  <c r="S65" i="15"/>
  <c r="R65" i="15"/>
  <c r="Q65" i="15"/>
  <c r="P65" i="15"/>
  <c r="E65" i="15"/>
  <c r="U65" i="15" s="1"/>
  <c r="S64" i="15"/>
  <c r="R64" i="15"/>
  <c r="Q64" i="15"/>
  <c r="P64" i="15"/>
  <c r="E64" i="15"/>
  <c r="U64" i="15" s="1"/>
  <c r="U63" i="15"/>
  <c r="T63" i="15"/>
  <c r="S63" i="15"/>
  <c r="R63" i="15"/>
  <c r="Q63" i="15"/>
  <c r="P63" i="15"/>
  <c r="E63" i="15"/>
  <c r="O61" i="15"/>
  <c r="N61" i="15"/>
  <c r="M61" i="15"/>
  <c r="S61" i="15" s="1"/>
  <c r="L61" i="15"/>
  <c r="R61" i="15" s="1"/>
  <c r="K61" i="15"/>
  <c r="J61" i="15"/>
  <c r="I61" i="15"/>
  <c r="H61" i="15"/>
  <c r="C61" i="15"/>
  <c r="B61" i="15"/>
  <c r="E61" i="15" s="1"/>
  <c r="S60" i="15"/>
  <c r="R60" i="15"/>
  <c r="Q60" i="15"/>
  <c r="P60" i="15"/>
  <c r="E60" i="15"/>
  <c r="U59" i="15"/>
  <c r="S59" i="15"/>
  <c r="R59" i="15"/>
  <c r="Q59" i="15"/>
  <c r="P59" i="15"/>
  <c r="E59" i="15"/>
  <c r="T59" i="15" s="1"/>
  <c r="S58" i="15"/>
  <c r="R58" i="15"/>
  <c r="Q58" i="15"/>
  <c r="P58" i="15"/>
  <c r="E58" i="15"/>
  <c r="U58" i="15" s="1"/>
  <c r="S57" i="15"/>
  <c r="R57" i="15"/>
  <c r="Q57" i="15"/>
  <c r="P57" i="15"/>
  <c r="E57" i="15"/>
  <c r="U57" i="15" s="1"/>
  <c r="V55" i="15"/>
  <c r="O55" i="15"/>
  <c r="N55" i="15"/>
  <c r="M55" i="15"/>
  <c r="L55" i="15"/>
  <c r="K55" i="15"/>
  <c r="J55" i="15"/>
  <c r="I55" i="15"/>
  <c r="H55" i="15"/>
  <c r="G55" i="15"/>
  <c r="F55" i="15"/>
  <c r="C55" i="15"/>
  <c r="B55" i="15"/>
  <c r="E55" i="15" s="1"/>
  <c r="S54" i="15"/>
  <c r="R54" i="15"/>
  <c r="Q54" i="15"/>
  <c r="P54" i="15"/>
  <c r="E54" i="15"/>
  <c r="S53" i="15"/>
  <c r="R53" i="15"/>
  <c r="Q53" i="15"/>
  <c r="P53" i="15"/>
  <c r="E53" i="15"/>
  <c r="S52" i="15"/>
  <c r="R52" i="15"/>
  <c r="Q52" i="15"/>
  <c r="P52" i="15"/>
  <c r="E52" i="15"/>
  <c r="U52" i="15" s="1"/>
  <c r="S51" i="15"/>
  <c r="R51" i="15"/>
  <c r="Q51" i="15"/>
  <c r="P51" i="15"/>
  <c r="E51" i="15"/>
  <c r="S50" i="15"/>
  <c r="R50" i="15"/>
  <c r="Q50" i="15"/>
  <c r="P50" i="15"/>
  <c r="E50" i="15"/>
  <c r="S49" i="15"/>
  <c r="R49" i="15"/>
  <c r="Q49" i="15"/>
  <c r="P49" i="15"/>
  <c r="E49" i="15"/>
  <c r="T49" i="15" s="1"/>
  <c r="T48" i="15"/>
  <c r="S48" i="15"/>
  <c r="R48" i="15"/>
  <c r="Q48" i="15"/>
  <c r="P48" i="15"/>
  <c r="E48" i="15"/>
  <c r="U48" i="15" s="1"/>
  <c r="U47" i="15"/>
  <c r="S47" i="15"/>
  <c r="R47" i="15"/>
  <c r="Q47" i="15"/>
  <c r="P47" i="15"/>
  <c r="E47" i="15"/>
  <c r="T47" i="15" s="1"/>
  <c r="S46" i="15"/>
  <c r="R46" i="15"/>
  <c r="Q46" i="15"/>
  <c r="P46" i="15"/>
  <c r="E46" i="15"/>
  <c r="U46" i="15" s="1"/>
  <c r="S45" i="15"/>
  <c r="R45" i="15"/>
  <c r="Q45" i="15"/>
  <c r="P45" i="15"/>
  <c r="E45" i="15"/>
  <c r="S44" i="15"/>
  <c r="R44" i="15"/>
  <c r="Q44" i="15"/>
  <c r="P44" i="15"/>
  <c r="E44" i="15"/>
  <c r="O42" i="15"/>
  <c r="N42" i="15"/>
  <c r="M42" i="15"/>
  <c r="L42" i="15"/>
  <c r="K42" i="15"/>
  <c r="J42" i="15"/>
  <c r="I42" i="15"/>
  <c r="H42" i="15"/>
  <c r="G42" i="15"/>
  <c r="F42" i="15"/>
  <c r="C42" i="15"/>
  <c r="B42" i="15"/>
  <c r="S41" i="15"/>
  <c r="R41" i="15"/>
  <c r="Q41" i="15"/>
  <c r="P41" i="15"/>
  <c r="E41" i="15"/>
  <c r="U40" i="15"/>
  <c r="S40" i="15"/>
  <c r="R40" i="15"/>
  <c r="Q40" i="15"/>
  <c r="P40" i="15"/>
  <c r="E40" i="15"/>
  <c r="U39" i="15"/>
  <c r="S39" i="15"/>
  <c r="R39" i="15"/>
  <c r="Q39" i="15"/>
  <c r="P39" i="15"/>
  <c r="E39" i="15"/>
  <c r="T39" i="15" s="1"/>
  <c r="S38" i="15"/>
  <c r="R38" i="15"/>
  <c r="Q38" i="15"/>
  <c r="P38" i="15"/>
  <c r="E38" i="15"/>
  <c r="S37" i="15"/>
  <c r="R37" i="15"/>
  <c r="Q37" i="15"/>
  <c r="P37" i="15"/>
  <c r="E37" i="15"/>
  <c r="O35" i="15"/>
  <c r="N35" i="15"/>
  <c r="M35" i="15"/>
  <c r="L35" i="15"/>
  <c r="R35" i="15" s="1"/>
  <c r="K35" i="15"/>
  <c r="J35" i="15"/>
  <c r="I35" i="15"/>
  <c r="H35" i="15"/>
  <c r="G35" i="15"/>
  <c r="F35" i="15"/>
  <c r="C35" i="15"/>
  <c r="B35" i="15"/>
  <c r="E35" i="15" s="1"/>
  <c r="S34" i="15"/>
  <c r="R34" i="15"/>
  <c r="Q34" i="15"/>
  <c r="P34" i="15"/>
  <c r="E34" i="15"/>
  <c r="O32" i="15"/>
  <c r="N32" i="15"/>
  <c r="M32" i="15"/>
  <c r="L32" i="15"/>
  <c r="R32" i="15" s="1"/>
  <c r="K32" i="15"/>
  <c r="J32" i="15"/>
  <c r="I32" i="15"/>
  <c r="H32" i="15"/>
  <c r="G32" i="15"/>
  <c r="F32" i="15"/>
  <c r="C32" i="15"/>
  <c r="B32" i="15"/>
  <c r="S31" i="15"/>
  <c r="R31" i="15"/>
  <c r="Q31" i="15"/>
  <c r="P31" i="15"/>
  <c r="E31" i="15"/>
  <c r="U31" i="15" s="1"/>
  <c r="S30" i="15"/>
  <c r="R30" i="15"/>
  <c r="Q30" i="15"/>
  <c r="P30" i="15"/>
  <c r="E30" i="15"/>
  <c r="U29" i="15"/>
  <c r="T29" i="15"/>
  <c r="S29" i="15"/>
  <c r="R29" i="15"/>
  <c r="Q29" i="15"/>
  <c r="P29" i="15"/>
  <c r="E29" i="15"/>
  <c r="S28" i="15"/>
  <c r="R28" i="15"/>
  <c r="Q28" i="15"/>
  <c r="P28" i="15"/>
  <c r="E28" i="15"/>
  <c r="O26" i="15"/>
  <c r="N26" i="15"/>
  <c r="M26" i="15"/>
  <c r="S26" i="15" s="1"/>
  <c r="L26" i="15"/>
  <c r="R26" i="15" s="1"/>
  <c r="K26" i="15"/>
  <c r="J26" i="15"/>
  <c r="I26" i="15"/>
  <c r="H26" i="15"/>
  <c r="G26" i="15"/>
  <c r="F26" i="15"/>
  <c r="C26" i="15"/>
  <c r="B26" i="15"/>
  <c r="E26" i="15" s="1"/>
  <c r="U25" i="15"/>
  <c r="T25" i="15"/>
  <c r="S25" i="15"/>
  <c r="R25" i="15"/>
  <c r="Q25" i="15"/>
  <c r="P25" i="15"/>
  <c r="E25" i="15"/>
  <c r="S24" i="15"/>
  <c r="R24" i="15"/>
  <c r="Q24" i="15"/>
  <c r="P24" i="15"/>
  <c r="E24" i="15"/>
  <c r="U24" i="15" s="1"/>
  <c r="S23" i="15"/>
  <c r="R23" i="15"/>
  <c r="Q23" i="15"/>
  <c r="P23" i="15"/>
  <c r="E23" i="15"/>
  <c r="U22" i="15"/>
  <c r="T22" i="15"/>
  <c r="S22" i="15"/>
  <c r="R22" i="15"/>
  <c r="Q22" i="15"/>
  <c r="P22" i="15"/>
  <c r="E22" i="15"/>
  <c r="S21" i="15"/>
  <c r="R21" i="15"/>
  <c r="Q21" i="15"/>
  <c r="P21" i="15"/>
  <c r="E21" i="15"/>
  <c r="S20" i="15"/>
  <c r="R20" i="15"/>
  <c r="Q20" i="15"/>
  <c r="P20" i="15"/>
  <c r="E20" i="15"/>
  <c r="U20" i="15" s="1"/>
  <c r="S19" i="15"/>
  <c r="R19" i="15"/>
  <c r="Q19" i="15"/>
  <c r="P19" i="15"/>
  <c r="E19" i="15"/>
  <c r="T19" i="15" s="1"/>
  <c r="O17" i="15"/>
  <c r="N17" i="15"/>
  <c r="M17" i="15"/>
  <c r="L17" i="15"/>
  <c r="K17" i="15"/>
  <c r="J17" i="15"/>
  <c r="I17" i="15"/>
  <c r="H17" i="15"/>
  <c r="G17" i="15"/>
  <c r="F17" i="15"/>
  <c r="C17" i="15"/>
  <c r="B17" i="15"/>
  <c r="E17" i="15" s="1"/>
  <c r="S16" i="15"/>
  <c r="R16" i="15"/>
  <c r="Q16" i="15"/>
  <c r="P16" i="15"/>
  <c r="E16" i="15"/>
  <c r="S15" i="15"/>
  <c r="R15" i="15"/>
  <c r="Q15" i="15"/>
  <c r="P15" i="15"/>
  <c r="E15" i="15"/>
  <c r="U14" i="15"/>
  <c r="S14" i="15"/>
  <c r="R14" i="15"/>
  <c r="Q14" i="15"/>
  <c r="P14" i="15"/>
  <c r="E14" i="15"/>
  <c r="T14" i="15" s="1"/>
  <c r="T13" i="15"/>
  <c r="S13" i="15"/>
  <c r="R13" i="15"/>
  <c r="Q13" i="15"/>
  <c r="P13" i="15"/>
  <c r="E13" i="15"/>
  <c r="U13" i="15" s="1"/>
  <c r="S12" i="15"/>
  <c r="R12" i="15"/>
  <c r="Q12" i="15"/>
  <c r="P12" i="15"/>
  <c r="E12" i="15"/>
  <c r="U11" i="15"/>
  <c r="T11" i="15"/>
  <c r="S11" i="15"/>
  <c r="R11" i="15"/>
  <c r="Q11" i="15"/>
  <c r="P11" i="15"/>
  <c r="E11" i="15"/>
  <c r="S10" i="15"/>
  <c r="R10" i="15"/>
  <c r="Q10" i="15"/>
  <c r="U10" i="15" s="1"/>
  <c r="P10" i="15"/>
  <c r="E10" i="15"/>
  <c r="S9" i="15"/>
  <c r="R9" i="15"/>
  <c r="Q9" i="15"/>
  <c r="P9" i="15"/>
  <c r="E9" i="15"/>
  <c r="S96" i="14"/>
  <c r="R96" i="14"/>
  <c r="Q96" i="14"/>
  <c r="P96" i="14"/>
  <c r="E96" i="14"/>
  <c r="T96" i="14" s="1"/>
  <c r="U95" i="14"/>
  <c r="T95" i="14"/>
  <c r="S95" i="14"/>
  <c r="R95" i="14"/>
  <c r="Q95" i="14"/>
  <c r="P95" i="14"/>
  <c r="E95" i="14"/>
  <c r="S94" i="14"/>
  <c r="R94" i="14"/>
  <c r="Q94" i="14"/>
  <c r="P94" i="14"/>
  <c r="E94" i="14"/>
  <c r="S93" i="14"/>
  <c r="R93" i="14"/>
  <c r="Q93" i="14"/>
  <c r="P93" i="14"/>
  <c r="E93" i="14"/>
  <c r="U93" i="14" s="1"/>
  <c r="U92" i="14"/>
  <c r="T92" i="14"/>
  <c r="S92" i="14"/>
  <c r="R92" i="14"/>
  <c r="Q92" i="14"/>
  <c r="P92" i="14"/>
  <c r="E92" i="14"/>
  <c r="S91" i="14"/>
  <c r="R91" i="14"/>
  <c r="Q91" i="14"/>
  <c r="P91" i="14"/>
  <c r="E91" i="14"/>
  <c r="S90" i="14"/>
  <c r="R90" i="14"/>
  <c r="Q90" i="14"/>
  <c r="P90" i="14"/>
  <c r="E90" i="14"/>
  <c r="S89" i="14"/>
  <c r="R89" i="14"/>
  <c r="Q89" i="14"/>
  <c r="P89" i="14"/>
  <c r="E89" i="14"/>
  <c r="U89" i="14" s="1"/>
  <c r="U88" i="14"/>
  <c r="S88" i="14"/>
  <c r="R88" i="14"/>
  <c r="Q88" i="14"/>
  <c r="P88" i="14"/>
  <c r="E88" i="14"/>
  <c r="O75" i="14"/>
  <c r="N75" i="14"/>
  <c r="M75" i="14"/>
  <c r="L75" i="14"/>
  <c r="K75" i="14"/>
  <c r="J75" i="14"/>
  <c r="I75" i="14"/>
  <c r="H75" i="14"/>
  <c r="G75" i="14"/>
  <c r="F75" i="14"/>
  <c r="C75" i="14"/>
  <c r="B75" i="14"/>
  <c r="O74" i="14"/>
  <c r="N74" i="14"/>
  <c r="M74" i="14"/>
  <c r="L74" i="14"/>
  <c r="K74" i="14"/>
  <c r="J74" i="14"/>
  <c r="I74" i="14"/>
  <c r="H74" i="14"/>
  <c r="P74" i="14" s="1"/>
  <c r="G74" i="14"/>
  <c r="F74" i="14"/>
  <c r="C74" i="14"/>
  <c r="B74" i="14"/>
  <c r="E74" i="14" s="1"/>
  <c r="O73" i="14"/>
  <c r="N73" i="14"/>
  <c r="R73" i="14" s="1"/>
  <c r="M73" i="14"/>
  <c r="L73" i="14"/>
  <c r="K73" i="14"/>
  <c r="J73" i="14"/>
  <c r="I73" i="14"/>
  <c r="H73" i="14"/>
  <c r="G73" i="14"/>
  <c r="F73" i="14"/>
  <c r="C73" i="14"/>
  <c r="B73" i="14"/>
  <c r="E73" i="14" s="1"/>
  <c r="U72" i="14"/>
  <c r="T72" i="14"/>
  <c r="S72" i="14"/>
  <c r="R72" i="14"/>
  <c r="Q72" i="14"/>
  <c r="P72" i="14"/>
  <c r="E72" i="14"/>
  <c r="S71" i="14"/>
  <c r="R71" i="14"/>
  <c r="Q71" i="14"/>
  <c r="P71" i="14"/>
  <c r="E71" i="14"/>
  <c r="O69" i="14"/>
  <c r="N69" i="14"/>
  <c r="M69" i="14"/>
  <c r="L69" i="14"/>
  <c r="K69" i="14"/>
  <c r="J69" i="14"/>
  <c r="I69" i="14"/>
  <c r="H69" i="14"/>
  <c r="G69" i="14"/>
  <c r="F69" i="14"/>
  <c r="C69" i="14"/>
  <c r="B69" i="14"/>
  <c r="O68" i="14"/>
  <c r="N68" i="14"/>
  <c r="M68" i="14"/>
  <c r="S68" i="14" s="1"/>
  <c r="L68" i="14"/>
  <c r="R68" i="14" s="1"/>
  <c r="K68" i="14"/>
  <c r="J68" i="14"/>
  <c r="I68" i="14"/>
  <c r="H68" i="14"/>
  <c r="G68" i="14"/>
  <c r="F68" i="14"/>
  <c r="C68" i="14"/>
  <c r="B68" i="14"/>
  <c r="S67" i="14"/>
  <c r="R67" i="14"/>
  <c r="Q67" i="14"/>
  <c r="P67" i="14"/>
  <c r="E67" i="14"/>
  <c r="S66" i="14"/>
  <c r="R66" i="14"/>
  <c r="Q66" i="14"/>
  <c r="P66" i="14"/>
  <c r="E66" i="14"/>
  <c r="U66" i="14" s="1"/>
  <c r="U65" i="14"/>
  <c r="S65" i="14"/>
  <c r="R65" i="14"/>
  <c r="Q65" i="14"/>
  <c r="P65" i="14"/>
  <c r="E65" i="14"/>
  <c r="T65" i="14" s="1"/>
  <c r="S64" i="14"/>
  <c r="R64" i="14"/>
  <c r="Q64" i="14"/>
  <c r="P64" i="14"/>
  <c r="E64" i="14"/>
  <c r="U64" i="14" s="1"/>
  <c r="U63" i="14"/>
  <c r="S63" i="14"/>
  <c r="R63" i="14"/>
  <c r="Q63" i="14"/>
  <c r="P63" i="14"/>
  <c r="E63" i="14"/>
  <c r="T63" i="14" s="1"/>
  <c r="O61" i="14"/>
  <c r="N61" i="14"/>
  <c r="M61" i="14"/>
  <c r="S61" i="14" s="1"/>
  <c r="L61" i="14"/>
  <c r="R61" i="14" s="1"/>
  <c r="K61" i="14"/>
  <c r="J61" i="14"/>
  <c r="I61" i="14"/>
  <c r="H61" i="14"/>
  <c r="C61" i="14"/>
  <c r="B61" i="14"/>
  <c r="S60" i="14"/>
  <c r="R60" i="14"/>
  <c r="Q60" i="14"/>
  <c r="P60" i="14"/>
  <c r="E60" i="14"/>
  <c r="U59" i="14"/>
  <c r="S59" i="14"/>
  <c r="R59" i="14"/>
  <c r="Q59" i="14"/>
  <c r="P59" i="14"/>
  <c r="E59" i="14"/>
  <c r="T59" i="14" s="1"/>
  <c r="S58" i="14"/>
  <c r="R58" i="14"/>
  <c r="Q58" i="14"/>
  <c r="P58" i="14"/>
  <c r="E58" i="14"/>
  <c r="T58" i="14" s="1"/>
  <c r="S57" i="14"/>
  <c r="R57" i="14"/>
  <c r="Q57" i="14"/>
  <c r="P57" i="14"/>
  <c r="E57" i="14"/>
  <c r="U57" i="14" s="1"/>
  <c r="O55" i="14"/>
  <c r="N55" i="14"/>
  <c r="M55" i="14"/>
  <c r="S55" i="14" s="1"/>
  <c r="L55" i="14"/>
  <c r="R55" i="14" s="1"/>
  <c r="K55" i="14"/>
  <c r="J55" i="14"/>
  <c r="I55" i="14"/>
  <c r="H55" i="14"/>
  <c r="G55" i="14"/>
  <c r="F55" i="14"/>
  <c r="C55" i="14"/>
  <c r="B55" i="14"/>
  <c r="S54" i="14"/>
  <c r="R54" i="14"/>
  <c r="Q54" i="14"/>
  <c r="P54" i="14"/>
  <c r="E54" i="14"/>
  <c r="S53" i="14"/>
  <c r="R53" i="14"/>
  <c r="Q53" i="14"/>
  <c r="P53" i="14"/>
  <c r="E53" i="14"/>
  <c r="S52" i="14"/>
  <c r="R52" i="14"/>
  <c r="Q52" i="14"/>
  <c r="P52" i="14"/>
  <c r="E52" i="14"/>
  <c r="T52" i="14" s="1"/>
  <c r="S51" i="14"/>
  <c r="R51" i="14"/>
  <c r="Q51" i="14"/>
  <c r="P51" i="14"/>
  <c r="E51" i="14"/>
  <c r="U51" i="14" s="1"/>
  <c r="S50" i="14"/>
  <c r="R50" i="14"/>
  <c r="Q50" i="14"/>
  <c r="P50" i="14"/>
  <c r="E50" i="14"/>
  <c r="U49" i="14"/>
  <c r="S49" i="14"/>
  <c r="R49" i="14"/>
  <c r="Q49" i="14"/>
  <c r="P49" i="14"/>
  <c r="E49" i="14"/>
  <c r="T49" i="14" s="1"/>
  <c r="T48" i="14"/>
  <c r="S48" i="14"/>
  <c r="R48" i="14"/>
  <c r="Q48" i="14"/>
  <c r="P48" i="14"/>
  <c r="E48" i="14"/>
  <c r="U48" i="14" s="1"/>
  <c r="S47" i="14"/>
  <c r="R47" i="14"/>
  <c r="Q47" i="14"/>
  <c r="P47" i="14"/>
  <c r="E47" i="14"/>
  <c r="U47" i="14" s="1"/>
  <c r="S46" i="14"/>
  <c r="R46" i="14"/>
  <c r="Q46" i="14"/>
  <c r="P46" i="14"/>
  <c r="E46" i="14"/>
  <c r="U45" i="14"/>
  <c r="S45" i="14"/>
  <c r="R45" i="14"/>
  <c r="Q45" i="14"/>
  <c r="P45" i="14"/>
  <c r="E45" i="14"/>
  <c r="U44" i="14"/>
  <c r="T44" i="14"/>
  <c r="S44" i="14"/>
  <c r="R44" i="14"/>
  <c r="Q44" i="14"/>
  <c r="P44" i="14"/>
  <c r="E44" i="14"/>
  <c r="O42" i="14"/>
  <c r="N42" i="14"/>
  <c r="M42" i="14"/>
  <c r="S42" i="14" s="1"/>
  <c r="L42" i="14"/>
  <c r="R42" i="14" s="1"/>
  <c r="K42" i="14"/>
  <c r="J42" i="14"/>
  <c r="I42" i="14"/>
  <c r="H42" i="14"/>
  <c r="G42" i="14"/>
  <c r="F42" i="14"/>
  <c r="C42" i="14"/>
  <c r="B42" i="14"/>
  <c r="S41" i="14"/>
  <c r="R41" i="14"/>
  <c r="Q41" i="14"/>
  <c r="P41" i="14"/>
  <c r="E41" i="14"/>
  <c r="U40" i="14"/>
  <c r="T40" i="14"/>
  <c r="S40" i="14"/>
  <c r="R40" i="14"/>
  <c r="Q40" i="14"/>
  <c r="P40" i="14"/>
  <c r="E40" i="14"/>
  <c r="S39" i="14"/>
  <c r="R39" i="14"/>
  <c r="Q39" i="14"/>
  <c r="P39" i="14"/>
  <c r="E39" i="14"/>
  <c r="U39" i="14" s="1"/>
  <c r="S38" i="14"/>
  <c r="R38" i="14"/>
  <c r="Q38" i="14"/>
  <c r="P38" i="14"/>
  <c r="E38" i="14"/>
  <c r="U38" i="14" s="1"/>
  <c r="S37" i="14"/>
  <c r="R37" i="14"/>
  <c r="Q37" i="14"/>
  <c r="P37" i="14"/>
  <c r="E37" i="14"/>
  <c r="O35" i="14"/>
  <c r="N35" i="14"/>
  <c r="M35" i="14"/>
  <c r="L35" i="14"/>
  <c r="K35" i="14"/>
  <c r="J35" i="14"/>
  <c r="I35" i="14"/>
  <c r="H35" i="14"/>
  <c r="G35" i="14"/>
  <c r="F35" i="14"/>
  <c r="C35" i="14"/>
  <c r="E35" i="14" s="1"/>
  <c r="B35" i="14"/>
  <c r="S34" i="14"/>
  <c r="R34" i="14"/>
  <c r="Q34" i="14"/>
  <c r="P34" i="14"/>
  <c r="E34" i="14"/>
  <c r="O32" i="14"/>
  <c r="N32" i="14"/>
  <c r="M32" i="14"/>
  <c r="S32" i="14" s="1"/>
  <c r="L32" i="14"/>
  <c r="R32" i="14" s="1"/>
  <c r="K32" i="14"/>
  <c r="J32" i="14"/>
  <c r="I32" i="14"/>
  <c r="H32" i="14"/>
  <c r="G32" i="14"/>
  <c r="F32" i="14"/>
  <c r="C32" i="14"/>
  <c r="B32" i="14"/>
  <c r="S31" i="14"/>
  <c r="R31" i="14"/>
  <c r="Q31" i="14"/>
  <c r="P31" i="14"/>
  <c r="E31" i="14"/>
  <c r="S30" i="14"/>
  <c r="R30" i="14"/>
  <c r="Q30" i="14"/>
  <c r="P30" i="14"/>
  <c r="E30" i="14"/>
  <c r="S29" i="14"/>
  <c r="R29" i="14"/>
  <c r="Q29" i="14"/>
  <c r="P29" i="14"/>
  <c r="E29" i="14"/>
  <c r="T29" i="14" s="1"/>
  <c r="U28" i="14"/>
  <c r="T28" i="14"/>
  <c r="S28" i="14"/>
  <c r="R28" i="14"/>
  <c r="Q28" i="14"/>
  <c r="P28" i="14"/>
  <c r="E28" i="14"/>
  <c r="O26" i="14"/>
  <c r="N26" i="14"/>
  <c r="M26" i="14"/>
  <c r="S26" i="14" s="1"/>
  <c r="L26" i="14"/>
  <c r="R26" i="14" s="1"/>
  <c r="K26" i="14"/>
  <c r="J26" i="14"/>
  <c r="I26" i="14"/>
  <c r="H26" i="14"/>
  <c r="G26" i="14"/>
  <c r="F26" i="14"/>
  <c r="C26" i="14"/>
  <c r="B26" i="14"/>
  <c r="S25" i="14"/>
  <c r="R25" i="14"/>
  <c r="Q25" i="14"/>
  <c r="P25" i="14"/>
  <c r="E25" i="14"/>
  <c r="U25" i="14" s="1"/>
  <c r="U24" i="14"/>
  <c r="S24" i="14"/>
  <c r="R24" i="14"/>
  <c r="Q24" i="14"/>
  <c r="P24" i="14"/>
  <c r="E24" i="14"/>
  <c r="T24" i="14" s="1"/>
  <c r="U23" i="14"/>
  <c r="T23" i="14"/>
  <c r="S23" i="14"/>
  <c r="R23" i="14"/>
  <c r="Q23" i="14"/>
  <c r="P23" i="14"/>
  <c r="E23" i="14"/>
  <c r="S22" i="14"/>
  <c r="R22" i="14"/>
  <c r="Q22" i="14"/>
  <c r="P22" i="14"/>
  <c r="E22" i="14"/>
  <c r="U22" i="14" s="1"/>
  <c r="S21" i="14"/>
  <c r="R21" i="14"/>
  <c r="Q21" i="14"/>
  <c r="P21" i="14"/>
  <c r="E21" i="14"/>
  <c r="U21" i="14" s="1"/>
  <c r="S20" i="14"/>
  <c r="R20" i="14"/>
  <c r="Q20" i="14"/>
  <c r="P20" i="14"/>
  <c r="E20" i="14"/>
  <c r="S19" i="14"/>
  <c r="R19" i="14"/>
  <c r="Q19" i="14"/>
  <c r="P19" i="14"/>
  <c r="E19" i="14"/>
  <c r="O17" i="14"/>
  <c r="N17" i="14"/>
  <c r="M17" i="14"/>
  <c r="S17" i="14" s="1"/>
  <c r="L17" i="14"/>
  <c r="R17" i="14" s="1"/>
  <c r="K17" i="14"/>
  <c r="J17" i="14"/>
  <c r="I17" i="14"/>
  <c r="H17" i="14"/>
  <c r="G17" i="14"/>
  <c r="F17" i="14"/>
  <c r="C17" i="14"/>
  <c r="B17" i="14"/>
  <c r="S16" i="14"/>
  <c r="R16" i="14"/>
  <c r="Q16" i="14"/>
  <c r="P16" i="14"/>
  <c r="E16" i="14"/>
  <c r="S15" i="14"/>
  <c r="R15" i="14"/>
  <c r="Q15" i="14"/>
  <c r="P15" i="14"/>
  <c r="E15" i="14"/>
  <c r="U14" i="14"/>
  <c r="T14" i="14"/>
  <c r="S14" i="14"/>
  <c r="R14" i="14"/>
  <c r="Q14" i="14"/>
  <c r="P14" i="14"/>
  <c r="E14" i="14"/>
  <c r="U13" i="14"/>
  <c r="T13" i="14"/>
  <c r="S13" i="14"/>
  <c r="R13" i="14"/>
  <c r="Q13" i="14"/>
  <c r="P13" i="14"/>
  <c r="E13" i="14"/>
  <c r="U12" i="14"/>
  <c r="T12" i="14"/>
  <c r="S12" i="14"/>
  <c r="R12" i="14"/>
  <c r="Q12" i="14"/>
  <c r="P12" i="14"/>
  <c r="E12" i="14"/>
  <c r="U11" i="14"/>
  <c r="S11" i="14"/>
  <c r="R11" i="14"/>
  <c r="Q11" i="14"/>
  <c r="P11" i="14"/>
  <c r="E11" i="14"/>
  <c r="T11" i="14" s="1"/>
  <c r="S10" i="14"/>
  <c r="R10" i="14"/>
  <c r="Q10" i="14"/>
  <c r="P10" i="14"/>
  <c r="E10" i="14"/>
  <c r="S9" i="14"/>
  <c r="R9" i="14"/>
  <c r="Q9" i="14"/>
  <c r="P9" i="14"/>
  <c r="E9" i="14"/>
  <c r="S96" i="13"/>
  <c r="R96" i="13"/>
  <c r="Q96" i="13"/>
  <c r="P96" i="13"/>
  <c r="E96" i="13"/>
  <c r="S95" i="13"/>
  <c r="R95" i="13"/>
  <c r="Q95" i="13"/>
  <c r="P95" i="13"/>
  <c r="E95" i="13"/>
  <c r="T95" i="13" s="1"/>
  <c r="U94" i="13"/>
  <c r="T94" i="13"/>
  <c r="S94" i="13"/>
  <c r="R94" i="13"/>
  <c r="Q94" i="13"/>
  <c r="P94" i="13"/>
  <c r="E94" i="13"/>
  <c r="U93" i="13"/>
  <c r="T93" i="13"/>
  <c r="S93" i="13"/>
  <c r="R93" i="13"/>
  <c r="Q93" i="13"/>
  <c r="P93" i="13"/>
  <c r="E93" i="13"/>
  <c r="S92" i="13"/>
  <c r="R92" i="13"/>
  <c r="Q92" i="13"/>
  <c r="P92" i="13"/>
  <c r="E92" i="13"/>
  <c r="U91" i="13"/>
  <c r="T91" i="13"/>
  <c r="S91" i="13"/>
  <c r="R91" i="13"/>
  <c r="Q91" i="13"/>
  <c r="P91" i="13"/>
  <c r="E91" i="13"/>
  <c r="S90" i="13"/>
  <c r="R90" i="13"/>
  <c r="Q90" i="13"/>
  <c r="P90" i="13"/>
  <c r="E90" i="13"/>
  <c r="U90" i="13" s="1"/>
  <c r="S89" i="13"/>
  <c r="R89" i="13"/>
  <c r="Q89" i="13"/>
  <c r="P89" i="13"/>
  <c r="E89" i="13"/>
  <c r="S88" i="13"/>
  <c r="R88" i="13"/>
  <c r="Q88" i="13"/>
  <c r="P88" i="13"/>
  <c r="E88" i="13"/>
  <c r="W75" i="13"/>
  <c r="V75" i="13"/>
  <c r="O75" i="13"/>
  <c r="N75" i="13"/>
  <c r="M75" i="13"/>
  <c r="L75" i="13"/>
  <c r="K75" i="13"/>
  <c r="J75" i="13"/>
  <c r="I75" i="13"/>
  <c r="H75" i="13"/>
  <c r="G75" i="13"/>
  <c r="F75" i="13"/>
  <c r="C75" i="13"/>
  <c r="B75" i="13"/>
  <c r="O74" i="13"/>
  <c r="N74" i="13"/>
  <c r="M74" i="13"/>
  <c r="S74" i="13" s="1"/>
  <c r="L74" i="13"/>
  <c r="R74" i="13" s="1"/>
  <c r="K74" i="13"/>
  <c r="J74" i="13"/>
  <c r="I74" i="13"/>
  <c r="H74" i="13"/>
  <c r="G74" i="13"/>
  <c r="F74" i="13"/>
  <c r="E74" i="13"/>
  <c r="C74" i="13"/>
  <c r="B74" i="13"/>
  <c r="S73" i="13"/>
  <c r="R73" i="13"/>
  <c r="O73" i="13"/>
  <c r="N73" i="13"/>
  <c r="M73" i="13"/>
  <c r="L73" i="13"/>
  <c r="K73" i="13"/>
  <c r="J73" i="13"/>
  <c r="I73" i="13"/>
  <c r="H73" i="13"/>
  <c r="G73" i="13"/>
  <c r="F73" i="13"/>
  <c r="C73" i="13"/>
  <c r="B73" i="13"/>
  <c r="U72" i="13"/>
  <c r="S72" i="13"/>
  <c r="R72" i="13"/>
  <c r="Q72" i="13"/>
  <c r="P72" i="13"/>
  <c r="E72" i="13"/>
  <c r="T72" i="13" s="1"/>
  <c r="U71" i="13"/>
  <c r="T71" i="13"/>
  <c r="S71" i="13"/>
  <c r="R71" i="13"/>
  <c r="Q71" i="13"/>
  <c r="P71" i="13"/>
  <c r="E71" i="13"/>
  <c r="W69" i="13"/>
  <c r="V69" i="13"/>
  <c r="O69" i="13"/>
  <c r="N69" i="13"/>
  <c r="M69" i="13"/>
  <c r="L69" i="13"/>
  <c r="K69" i="13"/>
  <c r="J69" i="13"/>
  <c r="I69" i="13"/>
  <c r="H69" i="13"/>
  <c r="G69" i="13"/>
  <c r="F69" i="13"/>
  <c r="C69" i="13"/>
  <c r="B69" i="13"/>
  <c r="R68" i="13"/>
  <c r="O68" i="13"/>
  <c r="N68" i="13"/>
  <c r="M68" i="13"/>
  <c r="S68" i="13" s="1"/>
  <c r="L68" i="13"/>
  <c r="K68" i="13"/>
  <c r="J68" i="13"/>
  <c r="I68" i="13"/>
  <c r="H68" i="13"/>
  <c r="G68" i="13"/>
  <c r="F68" i="13"/>
  <c r="C68" i="13"/>
  <c r="B68" i="13"/>
  <c r="S67" i="13"/>
  <c r="R67" i="13"/>
  <c r="Q67" i="13"/>
  <c r="P67" i="13"/>
  <c r="E67" i="13"/>
  <c r="U67" i="13" s="1"/>
  <c r="U66" i="13"/>
  <c r="T66" i="13"/>
  <c r="S66" i="13"/>
  <c r="R66" i="13"/>
  <c r="Q66" i="13"/>
  <c r="P66" i="13"/>
  <c r="E66" i="13"/>
  <c r="U65" i="13"/>
  <c r="T65" i="13"/>
  <c r="S65" i="13"/>
  <c r="R65" i="13"/>
  <c r="Q65" i="13"/>
  <c r="P65" i="13"/>
  <c r="E65" i="13"/>
  <c r="S64" i="13"/>
  <c r="R64" i="13"/>
  <c r="Q64" i="13"/>
  <c r="P64" i="13"/>
  <c r="E64" i="13"/>
  <c r="U64" i="13" s="1"/>
  <c r="S63" i="13"/>
  <c r="R63" i="13"/>
  <c r="Q63" i="13"/>
  <c r="P63" i="13"/>
  <c r="E63" i="13"/>
  <c r="U63" i="13" s="1"/>
  <c r="O61" i="13"/>
  <c r="N61" i="13"/>
  <c r="M61" i="13"/>
  <c r="S61" i="13" s="1"/>
  <c r="L61" i="13"/>
  <c r="R61" i="13" s="1"/>
  <c r="K61" i="13"/>
  <c r="J61" i="13"/>
  <c r="I61" i="13"/>
  <c r="H61" i="13"/>
  <c r="C61" i="13"/>
  <c r="B61" i="13"/>
  <c r="S60" i="13"/>
  <c r="R60" i="13"/>
  <c r="Q60" i="13"/>
  <c r="P60" i="13"/>
  <c r="E60" i="13"/>
  <c r="S59" i="13"/>
  <c r="R59" i="13"/>
  <c r="Q59" i="13"/>
  <c r="P59" i="13"/>
  <c r="E59" i="13"/>
  <c r="T59" i="13" s="1"/>
  <c r="U58" i="13"/>
  <c r="T58" i="13"/>
  <c r="S58" i="13"/>
  <c r="R58" i="13"/>
  <c r="Q58" i="13"/>
  <c r="P58" i="13"/>
  <c r="E58" i="13"/>
  <c r="S57" i="13"/>
  <c r="R57" i="13"/>
  <c r="Q57" i="13"/>
  <c r="P57" i="13"/>
  <c r="E57" i="13"/>
  <c r="U57" i="13" s="1"/>
  <c r="O55" i="13"/>
  <c r="N55" i="13"/>
  <c r="M55" i="13"/>
  <c r="L55" i="13"/>
  <c r="K55" i="13"/>
  <c r="J55" i="13"/>
  <c r="I55" i="13"/>
  <c r="H55" i="13"/>
  <c r="G55" i="13"/>
  <c r="F55" i="13"/>
  <c r="C55" i="13"/>
  <c r="B55" i="13"/>
  <c r="U54" i="13"/>
  <c r="T54" i="13"/>
  <c r="S54" i="13"/>
  <c r="R54" i="13"/>
  <c r="Q54" i="13"/>
  <c r="P54" i="13"/>
  <c r="E54" i="13"/>
  <c r="S53" i="13"/>
  <c r="R53" i="13"/>
  <c r="Q53" i="13"/>
  <c r="P53" i="13"/>
  <c r="E53" i="13"/>
  <c r="S52" i="13"/>
  <c r="R52" i="13"/>
  <c r="Q52" i="13"/>
  <c r="P52" i="13"/>
  <c r="E52" i="13"/>
  <c r="U52" i="13" s="1"/>
  <c r="S51" i="13"/>
  <c r="R51" i="13"/>
  <c r="Q51" i="13"/>
  <c r="P51" i="13"/>
  <c r="E51" i="13"/>
  <c r="U51" i="13" s="1"/>
  <c r="S50" i="13"/>
  <c r="R50" i="13"/>
  <c r="Q50" i="13"/>
  <c r="P50" i="13"/>
  <c r="E50" i="13"/>
  <c r="S49" i="13"/>
  <c r="R49" i="13"/>
  <c r="Q49" i="13"/>
  <c r="P49" i="13"/>
  <c r="E49" i="13"/>
  <c r="S48" i="13"/>
  <c r="R48" i="13"/>
  <c r="Q48" i="13"/>
  <c r="P48" i="13"/>
  <c r="E48" i="13"/>
  <c r="T48" i="13" s="1"/>
  <c r="U47" i="13"/>
  <c r="T47" i="13"/>
  <c r="S47" i="13"/>
  <c r="R47" i="13"/>
  <c r="Q47" i="13"/>
  <c r="P47" i="13"/>
  <c r="E47" i="13"/>
  <c r="U46" i="13"/>
  <c r="T46" i="13"/>
  <c r="S46" i="13"/>
  <c r="R46" i="13"/>
  <c r="Q46" i="13"/>
  <c r="P46" i="13"/>
  <c r="E46" i="13"/>
  <c r="S45" i="13"/>
  <c r="R45" i="13"/>
  <c r="Q45" i="13"/>
  <c r="P45" i="13"/>
  <c r="E45" i="13"/>
  <c r="S44" i="13"/>
  <c r="R44" i="13"/>
  <c r="Q44" i="13"/>
  <c r="P44" i="13"/>
  <c r="E44" i="13"/>
  <c r="U44" i="13" s="1"/>
  <c r="O42" i="13"/>
  <c r="N42" i="13"/>
  <c r="R42" i="13" s="1"/>
  <c r="M42" i="13"/>
  <c r="L42" i="13"/>
  <c r="K42" i="13"/>
  <c r="J42" i="13"/>
  <c r="I42" i="13"/>
  <c r="H42" i="13"/>
  <c r="G42" i="13"/>
  <c r="F42" i="13"/>
  <c r="C42" i="13"/>
  <c r="B42" i="13"/>
  <c r="E42" i="13" s="1"/>
  <c r="S41" i="13"/>
  <c r="R41" i="13"/>
  <c r="Q41" i="13"/>
  <c r="P41" i="13"/>
  <c r="E41" i="13"/>
  <c r="S40" i="13"/>
  <c r="R40" i="13"/>
  <c r="Q40" i="13"/>
  <c r="P40" i="13"/>
  <c r="E40" i="13"/>
  <c r="S39" i="13"/>
  <c r="R39" i="13"/>
  <c r="Q39" i="13"/>
  <c r="P39" i="13"/>
  <c r="E39" i="13"/>
  <c r="S38" i="13"/>
  <c r="R38" i="13"/>
  <c r="Q38" i="13"/>
  <c r="P38" i="13"/>
  <c r="E38" i="13"/>
  <c r="S37" i="13"/>
  <c r="R37" i="13"/>
  <c r="Q37" i="13"/>
  <c r="P37" i="13"/>
  <c r="E37" i="13"/>
  <c r="U37" i="13" s="1"/>
  <c r="S35" i="13"/>
  <c r="O35" i="13"/>
  <c r="N35" i="13"/>
  <c r="M35" i="13"/>
  <c r="L35" i="13"/>
  <c r="R35" i="13" s="1"/>
  <c r="K35" i="13"/>
  <c r="J35" i="13"/>
  <c r="I35" i="13"/>
  <c r="H35" i="13"/>
  <c r="G35" i="13"/>
  <c r="F35" i="13"/>
  <c r="C35" i="13"/>
  <c r="B35" i="13"/>
  <c r="E35" i="13" s="1"/>
  <c r="S34" i="13"/>
  <c r="R34" i="13"/>
  <c r="Q34" i="13"/>
  <c r="P34" i="13"/>
  <c r="E34" i="13"/>
  <c r="O32" i="13"/>
  <c r="N32" i="13"/>
  <c r="M32" i="13"/>
  <c r="S32" i="13" s="1"/>
  <c r="L32" i="13"/>
  <c r="R32" i="13" s="1"/>
  <c r="K32" i="13"/>
  <c r="J32" i="13"/>
  <c r="I32" i="13"/>
  <c r="H32" i="13"/>
  <c r="G32" i="13"/>
  <c r="F32" i="13"/>
  <c r="C32" i="13"/>
  <c r="B32" i="13"/>
  <c r="U31" i="13"/>
  <c r="S31" i="13"/>
  <c r="R31" i="13"/>
  <c r="Q31" i="13"/>
  <c r="P31" i="13"/>
  <c r="E31" i="13"/>
  <c r="T31" i="13" s="1"/>
  <c r="S30" i="13"/>
  <c r="R30" i="13"/>
  <c r="Q30" i="13"/>
  <c r="P30" i="13"/>
  <c r="E30" i="13"/>
  <c r="S29" i="13"/>
  <c r="R29" i="13"/>
  <c r="Q29" i="13"/>
  <c r="P29" i="13"/>
  <c r="E29" i="13"/>
  <c r="T29" i="13" s="1"/>
  <c r="U28" i="13"/>
  <c r="T28" i="13"/>
  <c r="S28" i="13"/>
  <c r="R28" i="13"/>
  <c r="Q28" i="13"/>
  <c r="P28" i="13"/>
  <c r="E28" i="13"/>
  <c r="W26" i="13"/>
  <c r="V26" i="13"/>
  <c r="O26" i="13"/>
  <c r="N26" i="13"/>
  <c r="M26" i="13"/>
  <c r="L26" i="13"/>
  <c r="K26" i="13"/>
  <c r="J26" i="13"/>
  <c r="I26" i="13"/>
  <c r="H26" i="13"/>
  <c r="G26" i="13"/>
  <c r="F26" i="13"/>
  <c r="C26" i="13"/>
  <c r="B26" i="13"/>
  <c r="T25" i="13"/>
  <c r="S25" i="13"/>
  <c r="R25" i="13"/>
  <c r="Q25" i="13"/>
  <c r="P25" i="13"/>
  <c r="E25" i="13"/>
  <c r="U25" i="13" s="1"/>
  <c r="S24" i="13"/>
  <c r="R24" i="13"/>
  <c r="Q24" i="13"/>
  <c r="P24" i="13"/>
  <c r="E24" i="13"/>
  <c r="U24" i="13" s="1"/>
  <c r="S23" i="13"/>
  <c r="R23" i="13"/>
  <c r="Q23" i="13"/>
  <c r="P23" i="13"/>
  <c r="E23" i="13"/>
  <c r="U23" i="13" s="1"/>
  <c r="U22" i="13"/>
  <c r="T22" i="13"/>
  <c r="S22" i="13"/>
  <c r="R22" i="13"/>
  <c r="Q22" i="13"/>
  <c r="P22" i="13"/>
  <c r="E22" i="13"/>
  <c r="S21" i="13"/>
  <c r="R21" i="13"/>
  <c r="Q21" i="13"/>
  <c r="P21" i="13"/>
  <c r="E21" i="13"/>
  <c r="U21" i="13" s="1"/>
  <c r="S20" i="13"/>
  <c r="R20" i="13"/>
  <c r="Q20" i="13"/>
  <c r="P20" i="13"/>
  <c r="E20" i="13"/>
  <c r="S19" i="13"/>
  <c r="R19" i="13"/>
  <c r="Q19" i="13"/>
  <c r="P19" i="13"/>
  <c r="E19" i="13"/>
  <c r="S17" i="13"/>
  <c r="O17" i="13"/>
  <c r="N17" i="13"/>
  <c r="M17" i="13"/>
  <c r="L17" i="13"/>
  <c r="R17" i="13" s="1"/>
  <c r="K17" i="13"/>
  <c r="J17" i="13"/>
  <c r="I17" i="13"/>
  <c r="H17" i="13"/>
  <c r="G17" i="13"/>
  <c r="F17" i="13"/>
  <c r="C17" i="13"/>
  <c r="B17" i="13"/>
  <c r="E17" i="13" s="1"/>
  <c r="S16" i="13"/>
  <c r="R16" i="13"/>
  <c r="Q16" i="13"/>
  <c r="P16" i="13"/>
  <c r="E16" i="13"/>
  <c r="U15" i="13"/>
  <c r="S15" i="13"/>
  <c r="R15" i="13"/>
  <c r="Q15" i="13"/>
  <c r="P15" i="13"/>
  <c r="E15" i="13"/>
  <c r="U14" i="13"/>
  <c r="T14" i="13"/>
  <c r="S14" i="13"/>
  <c r="R14" i="13"/>
  <c r="Q14" i="13"/>
  <c r="P14" i="13"/>
  <c r="E14" i="13"/>
  <c r="S13" i="13"/>
  <c r="R13" i="13"/>
  <c r="Q13" i="13"/>
  <c r="P13" i="13"/>
  <c r="E13" i="13"/>
  <c r="S12" i="13"/>
  <c r="R12" i="13"/>
  <c r="Q12" i="13"/>
  <c r="P12" i="13"/>
  <c r="E12" i="13"/>
  <c r="S11" i="13"/>
  <c r="R11" i="13"/>
  <c r="Q11" i="13"/>
  <c r="U11" i="13" s="1"/>
  <c r="P11" i="13"/>
  <c r="E11" i="13"/>
  <c r="S10" i="13"/>
  <c r="R10" i="13"/>
  <c r="Q10" i="13"/>
  <c r="P10" i="13"/>
  <c r="E10" i="13"/>
  <c r="U10" i="13" s="1"/>
  <c r="S9" i="13"/>
  <c r="R9" i="13"/>
  <c r="Q9" i="13"/>
  <c r="P9" i="13"/>
  <c r="E9" i="13"/>
  <c r="S96" i="12"/>
  <c r="R96" i="12"/>
  <c r="Q96" i="12"/>
  <c r="P96" i="12"/>
  <c r="E96" i="12"/>
  <c r="U95" i="12"/>
  <c r="S95" i="12"/>
  <c r="R95" i="12"/>
  <c r="Q95" i="12"/>
  <c r="P95" i="12"/>
  <c r="E95" i="12"/>
  <c r="T95" i="12" s="1"/>
  <c r="U94" i="12"/>
  <c r="T94" i="12"/>
  <c r="S94" i="12"/>
  <c r="R94" i="12"/>
  <c r="Q94" i="12"/>
  <c r="P94" i="12"/>
  <c r="E94" i="12"/>
  <c r="S93" i="12"/>
  <c r="R93" i="12"/>
  <c r="Q93" i="12"/>
  <c r="P93" i="12"/>
  <c r="E93" i="12"/>
  <c r="U92" i="12"/>
  <c r="T92" i="12"/>
  <c r="S92" i="12"/>
  <c r="R92" i="12"/>
  <c r="Q92" i="12"/>
  <c r="P92" i="12"/>
  <c r="E92" i="12"/>
  <c r="U91" i="12"/>
  <c r="T91" i="12"/>
  <c r="S91" i="12"/>
  <c r="R91" i="12"/>
  <c r="Q91" i="12"/>
  <c r="P91" i="12"/>
  <c r="E91" i="12"/>
  <c r="S90" i="12"/>
  <c r="R90" i="12"/>
  <c r="Q90" i="12"/>
  <c r="P90" i="12"/>
  <c r="E90" i="12"/>
  <c r="U90" i="12" s="1"/>
  <c r="S89" i="12"/>
  <c r="R89" i="12"/>
  <c r="Q89" i="12"/>
  <c r="P89" i="12"/>
  <c r="E89" i="12"/>
  <c r="S88" i="12"/>
  <c r="R88" i="12"/>
  <c r="Q88" i="12"/>
  <c r="P88" i="12"/>
  <c r="E88" i="12"/>
  <c r="W75" i="12"/>
  <c r="V75" i="12"/>
  <c r="O75" i="12"/>
  <c r="N75" i="12"/>
  <c r="M75" i="12"/>
  <c r="L75" i="12"/>
  <c r="K75" i="12"/>
  <c r="J75" i="12"/>
  <c r="I75" i="12"/>
  <c r="H75" i="12"/>
  <c r="G75" i="12"/>
  <c r="F75" i="12"/>
  <c r="C75" i="12"/>
  <c r="B75" i="12"/>
  <c r="O74" i="12"/>
  <c r="N74" i="12"/>
  <c r="R74" i="12" s="1"/>
  <c r="M74" i="12"/>
  <c r="L74" i="12"/>
  <c r="K74" i="12"/>
  <c r="J74" i="12"/>
  <c r="I74" i="12"/>
  <c r="H74" i="12"/>
  <c r="G74" i="12"/>
  <c r="F74" i="12"/>
  <c r="E74" i="12"/>
  <c r="C74" i="12"/>
  <c r="B74" i="12"/>
  <c r="O73" i="12"/>
  <c r="N73" i="12"/>
  <c r="M73" i="12"/>
  <c r="L73" i="12"/>
  <c r="R73" i="12" s="1"/>
  <c r="K73" i="12"/>
  <c r="J73" i="12"/>
  <c r="I73" i="12"/>
  <c r="Q73" i="12" s="1"/>
  <c r="H73" i="12"/>
  <c r="P73" i="12" s="1"/>
  <c r="G73" i="12"/>
  <c r="F73" i="12"/>
  <c r="C73" i="12"/>
  <c r="B73" i="12"/>
  <c r="E73" i="12" s="1"/>
  <c r="S72" i="12"/>
  <c r="R72" i="12"/>
  <c r="Q72" i="12"/>
  <c r="P72" i="12"/>
  <c r="E72" i="12"/>
  <c r="T72" i="12" s="1"/>
  <c r="T71" i="12"/>
  <c r="S71" i="12"/>
  <c r="R71" i="12"/>
  <c r="Q71" i="12"/>
  <c r="P71" i="12"/>
  <c r="E71" i="12"/>
  <c r="W69" i="12"/>
  <c r="V69" i="12"/>
  <c r="O69" i="12"/>
  <c r="N69" i="12"/>
  <c r="M69" i="12"/>
  <c r="L69" i="12"/>
  <c r="K69" i="12"/>
  <c r="J69" i="12"/>
  <c r="I69" i="12"/>
  <c r="H69" i="12"/>
  <c r="G69" i="12"/>
  <c r="F69" i="12"/>
  <c r="C69" i="12"/>
  <c r="B69" i="12"/>
  <c r="O68" i="12"/>
  <c r="N68" i="12"/>
  <c r="M68" i="12"/>
  <c r="S68" i="12" s="1"/>
  <c r="L68" i="12"/>
  <c r="R68" i="12" s="1"/>
  <c r="K68" i="12"/>
  <c r="J68" i="12"/>
  <c r="I68" i="12"/>
  <c r="H68" i="12"/>
  <c r="G68" i="12"/>
  <c r="F68" i="12"/>
  <c r="C68" i="12"/>
  <c r="B68" i="12"/>
  <c r="S67" i="12"/>
  <c r="R67" i="12"/>
  <c r="Q67" i="12"/>
  <c r="P67" i="12"/>
  <c r="E67" i="12"/>
  <c r="U67" i="12" s="1"/>
  <c r="U66" i="12"/>
  <c r="T66" i="12"/>
  <c r="S66" i="12"/>
  <c r="R66" i="12"/>
  <c r="Q66" i="12"/>
  <c r="P66" i="12"/>
  <c r="E66" i="12"/>
  <c r="S65" i="12"/>
  <c r="R65" i="12"/>
  <c r="Q65" i="12"/>
  <c r="P65" i="12"/>
  <c r="E65" i="12"/>
  <c r="S64" i="12"/>
  <c r="R64" i="12"/>
  <c r="Q64" i="12"/>
  <c r="P64" i="12"/>
  <c r="E64" i="12"/>
  <c r="S63" i="12"/>
  <c r="R63" i="12"/>
  <c r="Q63" i="12"/>
  <c r="P63" i="12"/>
  <c r="E63" i="12"/>
  <c r="O61" i="12"/>
  <c r="N61" i="12"/>
  <c r="M61" i="12"/>
  <c r="S61" i="12" s="1"/>
  <c r="L61" i="12"/>
  <c r="R61" i="12" s="1"/>
  <c r="K61" i="12"/>
  <c r="J61" i="12"/>
  <c r="I61" i="12"/>
  <c r="H61" i="12"/>
  <c r="C61" i="12"/>
  <c r="B61" i="12"/>
  <c r="S60" i="12"/>
  <c r="R60" i="12"/>
  <c r="Q60" i="12"/>
  <c r="P60" i="12"/>
  <c r="E60" i="12"/>
  <c r="T60" i="12" s="1"/>
  <c r="S59" i="12"/>
  <c r="R59" i="12"/>
  <c r="Q59" i="12"/>
  <c r="P59" i="12"/>
  <c r="E59" i="12"/>
  <c r="U59" i="12" s="1"/>
  <c r="T58" i="12"/>
  <c r="S58" i="12"/>
  <c r="R58" i="12"/>
  <c r="Q58" i="12"/>
  <c r="P58" i="12"/>
  <c r="E58" i="12"/>
  <c r="U58" i="12" s="1"/>
  <c r="S57" i="12"/>
  <c r="R57" i="12"/>
  <c r="Q57" i="12"/>
  <c r="P57" i="12"/>
  <c r="E57" i="12"/>
  <c r="U57" i="12" s="1"/>
  <c r="O55" i="12"/>
  <c r="N55" i="12"/>
  <c r="M55" i="12"/>
  <c r="S55" i="12" s="1"/>
  <c r="L55" i="12"/>
  <c r="R55" i="12" s="1"/>
  <c r="K55" i="12"/>
  <c r="J55" i="12"/>
  <c r="I55" i="12"/>
  <c r="H55" i="12"/>
  <c r="G55" i="12"/>
  <c r="F55" i="12"/>
  <c r="C55" i="12"/>
  <c r="B55" i="12"/>
  <c r="U54" i="12"/>
  <c r="T54" i="12"/>
  <c r="S54" i="12"/>
  <c r="R54" i="12"/>
  <c r="Q54" i="12"/>
  <c r="P54" i="12"/>
  <c r="E54" i="12"/>
  <c r="S53" i="12"/>
  <c r="R53" i="12"/>
  <c r="Q53" i="12"/>
  <c r="P53" i="12"/>
  <c r="E53" i="12"/>
  <c r="U53" i="12" s="1"/>
  <c r="S52" i="12"/>
  <c r="R52" i="12"/>
  <c r="Q52" i="12"/>
  <c r="P52" i="12"/>
  <c r="E52" i="12"/>
  <c r="U52" i="12" s="1"/>
  <c r="S51" i="12"/>
  <c r="R51" i="12"/>
  <c r="Q51" i="12"/>
  <c r="P51" i="12"/>
  <c r="E51" i="12"/>
  <c r="S50" i="12"/>
  <c r="R50" i="12"/>
  <c r="Q50" i="12"/>
  <c r="P50" i="12"/>
  <c r="E50" i="12"/>
  <c r="S49" i="12"/>
  <c r="R49" i="12"/>
  <c r="Q49" i="12"/>
  <c r="P49" i="12"/>
  <c r="E49" i="12"/>
  <c r="S48" i="12"/>
  <c r="R48" i="12"/>
  <c r="Q48" i="12"/>
  <c r="P48" i="12"/>
  <c r="E48" i="12"/>
  <c r="S47" i="12"/>
  <c r="R47" i="12"/>
  <c r="Q47" i="12"/>
  <c r="P47" i="12"/>
  <c r="E47" i="12"/>
  <c r="T47" i="12" s="1"/>
  <c r="S46" i="12"/>
  <c r="R46" i="12"/>
  <c r="Q46" i="12"/>
  <c r="P46" i="12"/>
  <c r="E46" i="12"/>
  <c r="S45" i="12"/>
  <c r="R45" i="12"/>
  <c r="Q45" i="12"/>
  <c r="P45" i="12"/>
  <c r="E45" i="12"/>
  <c r="U45" i="12" s="1"/>
  <c r="T44" i="12"/>
  <c r="S44" i="12"/>
  <c r="R44" i="12"/>
  <c r="Q44" i="12"/>
  <c r="P44" i="12"/>
  <c r="E44" i="12"/>
  <c r="U44" i="12" s="1"/>
  <c r="O42" i="12"/>
  <c r="N42" i="12"/>
  <c r="M42" i="12"/>
  <c r="L42" i="12"/>
  <c r="K42" i="12"/>
  <c r="J42" i="12"/>
  <c r="I42" i="12"/>
  <c r="H42" i="12"/>
  <c r="G42" i="12"/>
  <c r="F42" i="12"/>
  <c r="C42" i="12"/>
  <c r="B42" i="12"/>
  <c r="E42" i="12" s="1"/>
  <c r="S41" i="12"/>
  <c r="R41" i="12"/>
  <c r="Q41" i="12"/>
  <c r="P41" i="12"/>
  <c r="E41" i="12"/>
  <c r="S40" i="12"/>
  <c r="R40" i="12"/>
  <c r="Q40" i="12"/>
  <c r="P40" i="12"/>
  <c r="E40" i="12"/>
  <c r="S39" i="12"/>
  <c r="R39" i="12"/>
  <c r="Q39" i="12"/>
  <c r="P39" i="12"/>
  <c r="E39" i="12"/>
  <c r="S38" i="12"/>
  <c r="R38" i="12"/>
  <c r="Q38" i="12"/>
  <c r="P38" i="12"/>
  <c r="E38" i="12"/>
  <c r="U38" i="12" s="1"/>
  <c r="S37" i="12"/>
  <c r="R37" i="12"/>
  <c r="Q37" i="12"/>
  <c r="P37" i="12"/>
  <c r="E37" i="12"/>
  <c r="R35" i="12"/>
  <c r="O35" i="12"/>
  <c r="N35" i="12"/>
  <c r="M35" i="12"/>
  <c r="S35" i="12" s="1"/>
  <c r="L35" i="12"/>
  <c r="K35" i="12"/>
  <c r="J35" i="12"/>
  <c r="I35" i="12"/>
  <c r="H35" i="12"/>
  <c r="G35" i="12"/>
  <c r="F35" i="12"/>
  <c r="C35" i="12"/>
  <c r="B35" i="12"/>
  <c r="E35" i="12" s="1"/>
  <c r="S34" i="12"/>
  <c r="R34" i="12"/>
  <c r="Q34" i="12"/>
  <c r="P34" i="12"/>
  <c r="E34" i="12"/>
  <c r="O32" i="12"/>
  <c r="N32" i="12"/>
  <c r="M32" i="12"/>
  <c r="L32" i="12"/>
  <c r="R32" i="12" s="1"/>
  <c r="K32" i="12"/>
  <c r="J32" i="12"/>
  <c r="I32" i="12"/>
  <c r="H32" i="12"/>
  <c r="G32" i="12"/>
  <c r="F32" i="12"/>
  <c r="C32" i="12"/>
  <c r="B32" i="12"/>
  <c r="E32" i="12" s="1"/>
  <c r="S31" i="12"/>
  <c r="R31" i="12"/>
  <c r="Q31" i="12"/>
  <c r="P31" i="12"/>
  <c r="E31" i="12"/>
  <c r="S30" i="12"/>
  <c r="R30" i="12"/>
  <c r="Q30" i="12"/>
  <c r="P30" i="12"/>
  <c r="E30" i="12"/>
  <c r="S29" i="12"/>
  <c r="R29" i="12"/>
  <c r="Q29" i="12"/>
  <c r="P29" i="12"/>
  <c r="E29" i="12"/>
  <c r="U28" i="12"/>
  <c r="S28" i="12"/>
  <c r="R28" i="12"/>
  <c r="Q28" i="12"/>
  <c r="P28" i="12"/>
  <c r="E28" i="12"/>
  <c r="T28" i="12" s="1"/>
  <c r="O26" i="12"/>
  <c r="N26" i="12"/>
  <c r="M26" i="12"/>
  <c r="L26" i="12"/>
  <c r="K26" i="12"/>
  <c r="J26" i="12"/>
  <c r="I26" i="12"/>
  <c r="H26" i="12"/>
  <c r="G26" i="12"/>
  <c r="F26" i="12"/>
  <c r="C26" i="12"/>
  <c r="B26" i="12"/>
  <c r="E26" i="12" s="1"/>
  <c r="S25" i="12"/>
  <c r="R25" i="12"/>
  <c r="Q25" i="12"/>
  <c r="P25" i="12"/>
  <c r="E25" i="12"/>
  <c r="U25" i="12" s="1"/>
  <c r="U24" i="12"/>
  <c r="S24" i="12"/>
  <c r="R24" i="12"/>
  <c r="Q24" i="12"/>
  <c r="P24" i="12"/>
  <c r="E24" i="12"/>
  <c r="T24" i="12" s="1"/>
  <c r="S23" i="12"/>
  <c r="R23" i="12"/>
  <c r="Q23" i="12"/>
  <c r="P23" i="12"/>
  <c r="T23" i="12" s="1"/>
  <c r="E23" i="12"/>
  <c r="S22" i="12"/>
  <c r="R22" i="12"/>
  <c r="Q22" i="12"/>
  <c r="P22" i="12"/>
  <c r="E22" i="12"/>
  <c r="U21" i="12"/>
  <c r="S21" i="12"/>
  <c r="R21" i="12"/>
  <c r="Q21" i="12"/>
  <c r="P21" i="12"/>
  <c r="E21" i="12"/>
  <c r="T21" i="12" s="1"/>
  <c r="U20" i="12"/>
  <c r="S20" i="12"/>
  <c r="R20" i="12"/>
  <c r="Q20" i="12"/>
  <c r="P20" i="12"/>
  <c r="E20" i="12"/>
  <c r="T20" i="12" s="1"/>
  <c r="S19" i="12"/>
  <c r="R19" i="12"/>
  <c r="Q19" i="12"/>
  <c r="P19" i="12"/>
  <c r="E19" i="12"/>
  <c r="U19" i="12" s="1"/>
  <c r="W17" i="12"/>
  <c r="V17" i="12"/>
  <c r="O17" i="12"/>
  <c r="N17" i="12"/>
  <c r="M17" i="12"/>
  <c r="L17" i="12"/>
  <c r="K17" i="12"/>
  <c r="J17" i="12"/>
  <c r="I17" i="12"/>
  <c r="H17" i="12"/>
  <c r="G17" i="12"/>
  <c r="F17" i="12"/>
  <c r="C17" i="12"/>
  <c r="B17" i="12"/>
  <c r="E17" i="12" s="1"/>
  <c r="S16" i="12"/>
  <c r="R16" i="12"/>
  <c r="Q16" i="12"/>
  <c r="P16" i="12"/>
  <c r="E16" i="12"/>
  <c r="S15" i="12"/>
  <c r="R15" i="12"/>
  <c r="Q15" i="12"/>
  <c r="P15" i="12"/>
  <c r="E15" i="12"/>
  <c r="S14" i="12"/>
  <c r="R14" i="12"/>
  <c r="Q14" i="12"/>
  <c r="P14" i="12"/>
  <c r="E14" i="12"/>
  <c r="U13" i="12"/>
  <c r="S13" i="12"/>
  <c r="R13" i="12"/>
  <c r="Q13" i="12"/>
  <c r="P13" i="12"/>
  <c r="E13" i="12"/>
  <c r="T13" i="12" s="1"/>
  <c r="T12" i="12"/>
  <c r="S12" i="12"/>
  <c r="R12" i="12"/>
  <c r="Q12" i="12"/>
  <c r="P12" i="12"/>
  <c r="E12" i="12"/>
  <c r="U12" i="12" s="1"/>
  <c r="S11" i="12"/>
  <c r="R11" i="12"/>
  <c r="Q11" i="12"/>
  <c r="P11" i="12"/>
  <c r="E11" i="12"/>
  <c r="U11" i="12" s="1"/>
  <c r="S10" i="12"/>
  <c r="R10" i="12"/>
  <c r="Q10" i="12"/>
  <c r="P10" i="12"/>
  <c r="E10" i="12"/>
  <c r="T10" i="12" s="1"/>
  <c r="S9" i="12"/>
  <c r="R9" i="12"/>
  <c r="Q9" i="12"/>
  <c r="P9" i="12"/>
  <c r="E9" i="12"/>
  <c r="U96" i="11"/>
  <c r="S96" i="11"/>
  <c r="R96" i="11"/>
  <c r="Q96" i="11"/>
  <c r="P96" i="11"/>
  <c r="E96" i="11"/>
  <c r="T96" i="11" s="1"/>
  <c r="S95" i="11"/>
  <c r="R95" i="11"/>
  <c r="Q95" i="11"/>
  <c r="P95" i="11"/>
  <c r="E95" i="11"/>
  <c r="U95" i="11" s="1"/>
  <c r="U94" i="11"/>
  <c r="T94" i="11"/>
  <c r="S94" i="11"/>
  <c r="R94" i="11"/>
  <c r="Q94" i="11"/>
  <c r="P94" i="11"/>
  <c r="E94" i="11"/>
  <c r="S93" i="11"/>
  <c r="R93" i="11"/>
  <c r="Q93" i="11"/>
  <c r="P93" i="11"/>
  <c r="E93" i="11"/>
  <c r="U93" i="11" s="1"/>
  <c r="U92" i="11"/>
  <c r="S92" i="11"/>
  <c r="R92" i="11"/>
  <c r="Q92" i="11"/>
  <c r="P92" i="11"/>
  <c r="E92" i="11"/>
  <c r="T92" i="11" s="1"/>
  <c r="S91" i="11"/>
  <c r="R91" i="11"/>
  <c r="Q91" i="11"/>
  <c r="P91" i="11"/>
  <c r="E91" i="11"/>
  <c r="S90" i="11"/>
  <c r="R90" i="11"/>
  <c r="Q90" i="11"/>
  <c r="P90" i="11"/>
  <c r="E90" i="11"/>
  <c r="U90" i="11" s="1"/>
  <c r="S89" i="11"/>
  <c r="R89" i="11"/>
  <c r="Q89" i="11"/>
  <c r="P89" i="11"/>
  <c r="E89" i="11"/>
  <c r="U88" i="11"/>
  <c r="S88" i="11"/>
  <c r="R88" i="11"/>
  <c r="Q88" i="11"/>
  <c r="P88" i="11"/>
  <c r="E88" i="11"/>
  <c r="T88" i="11" s="1"/>
  <c r="V75" i="11"/>
  <c r="O75" i="11"/>
  <c r="N75" i="11"/>
  <c r="M75" i="11"/>
  <c r="S75" i="11" s="1"/>
  <c r="L75" i="11"/>
  <c r="K75" i="11"/>
  <c r="J75" i="11"/>
  <c r="I75" i="11"/>
  <c r="H75" i="11"/>
  <c r="G75" i="11"/>
  <c r="F75" i="11"/>
  <c r="C75" i="11"/>
  <c r="B75" i="11"/>
  <c r="E75" i="11" s="1"/>
  <c r="O74" i="11"/>
  <c r="N74" i="11"/>
  <c r="M74" i="11"/>
  <c r="S74" i="11" s="1"/>
  <c r="L74" i="11"/>
  <c r="R74" i="11" s="1"/>
  <c r="K74" i="11"/>
  <c r="J74" i="11"/>
  <c r="I74" i="11"/>
  <c r="H74" i="11"/>
  <c r="G74" i="11"/>
  <c r="F74" i="11"/>
  <c r="C74" i="11"/>
  <c r="B74" i="11"/>
  <c r="E74" i="11" s="1"/>
  <c r="R73" i="11"/>
  <c r="O73" i="11"/>
  <c r="N73" i="11"/>
  <c r="M73" i="11"/>
  <c r="S73" i="11" s="1"/>
  <c r="L73" i="11"/>
  <c r="K73" i="11"/>
  <c r="J73" i="11"/>
  <c r="I73" i="11"/>
  <c r="H73" i="11"/>
  <c r="G73" i="11"/>
  <c r="F73" i="11"/>
  <c r="E73" i="11"/>
  <c r="C73" i="11"/>
  <c r="B73" i="11"/>
  <c r="S72" i="11"/>
  <c r="R72" i="11"/>
  <c r="Q72" i="11"/>
  <c r="P72" i="11"/>
  <c r="E72" i="11"/>
  <c r="U72" i="11" s="1"/>
  <c r="T71" i="11"/>
  <c r="S71" i="11"/>
  <c r="R71" i="11"/>
  <c r="Q71" i="11"/>
  <c r="P71" i="11"/>
  <c r="E71" i="11"/>
  <c r="V69" i="11"/>
  <c r="O69" i="11"/>
  <c r="N69" i="11"/>
  <c r="M69" i="11"/>
  <c r="S69" i="11" s="1"/>
  <c r="L69" i="11"/>
  <c r="K69" i="11"/>
  <c r="J69" i="11"/>
  <c r="I69" i="11"/>
  <c r="H69" i="11"/>
  <c r="G69" i="11"/>
  <c r="F69" i="11"/>
  <c r="C69" i="11"/>
  <c r="B69" i="11"/>
  <c r="O68" i="11"/>
  <c r="N68" i="11"/>
  <c r="M68" i="11"/>
  <c r="S68" i="11" s="1"/>
  <c r="L68" i="11"/>
  <c r="R68" i="11" s="1"/>
  <c r="K68" i="11"/>
  <c r="J68" i="11"/>
  <c r="I68" i="11"/>
  <c r="H68" i="11"/>
  <c r="G68" i="11"/>
  <c r="F68" i="11"/>
  <c r="C68" i="11"/>
  <c r="B68" i="11"/>
  <c r="E68" i="11" s="1"/>
  <c r="U67" i="11"/>
  <c r="T67" i="11"/>
  <c r="S67" i="11"/>
  <c r="R67" i="11"/>
  <c r="Q67" i="11"/>
  <c r="P67" i="11"/>
  <c r="E67" i="11"/>
  <c r="S66" i="11"/>
  <c r="R66" i="11"/>
  <c r="Q66" i="11"/>
  <c r="P66" i="11"/>
  <c r="E66" i="11"/>
  <c r="S65" i="11"/>
  <c r="R65" i="11"/>
  <c r="Q65" i="11"/>
  <c r="P65" i="11"/>
  <c r="E65" i="11"/>
  <c r="S64" i="11"/>
  <c r="R64" i="11"/>
  <c r="Q64" i="11"/>
  <c r="P64" i="11"/>
  <c r="E64" i="11"/>
  <c r="U63" i="11"/>
  <c r="T63" i="11"/>
  <c r="S63" i="11"/>
  <c r="R63" i="11"/>
  <c r="Q63" i="11"/>
  <c r="P63" i="11"/>
  <c r="E63" i="11"/>
  <c r="O61" i="11"/>
  <c r="N61" i="11"/>
  <c r="M61" i="11"/>
  <c r="S61" i="11" s="1"/>
  <c r="L61" i="11"/>
  <c r="R61" i="11" s="1"/>
  <c r="K61" i="11"/>
  <c r="J61" i="11"/>
  <c r="I61" i="11"/>
  <c r="H61" i="11"/>
  <c r="C61" i="11"/>
  <c r="B61" i="11"/>
  <c r="E61" i="11" s="1"/>
  <c r="S60" i="11"/>
  <c r="R60" i="11"/>
  <c r="Q60" i="11"/>
  <c r="P60" i="11"/>
  <c r="E60" i="11"/>
  <c r="U60" i="11" s="1"/>
  <c r="S59" i="11"/>
  <c r="R59" i="11"/>
  <c r="Q59" i="11"/>
  <c r="P59" i="11"/>
  <c r="E59" i="11"/>
  <c r="S58" i="11"/>
  <c r="R58" i="11"/>
  <c r="Q58" i="11"/>
  <c r="P58" i="11"/>
  <c r="E58" i="11"/>
  <c r="U58" i="11" s="1"/>
  <c r="U57" i="11"/>
  <c r="S57" i="11"/>
  <c r="R57" i="11"/>
  <c r="Q57" i="11"/>
  <c r="P57" i="11"/>
  <c r="E57" i="11"/>
  <c r="T57" i="11" s="1"/>
  <c r="V55" i="11"/>
  <c r="O55" i="11"/>
  <c r="N55" i="11"/>
  <c r="M55" i="11"/>
  <c r="S55" i="11" s="1"/>
  <c r="L55" i="11"/>
  <c r="K55" i="11"/>
  <c r="J55" i="11"/>
  <c r="I55" i="11"/>
  <c r="H55" i="11"/>
  <c r="G55" i="11"/>
  <c r="F55" i="11"/>
  <c r="C55" i="11"/>
  <c r="B55" i="11"/>
  <c r="U54" i="11"/>
  <c r="T54" i="11"/>
  <c r="S54" i="11"/>
  <c r="R54" i="11"/>
  <c r="Q54" i="11"/>
  <c r="P54" i="11"/>
  <c r="E54" i="11"/>
  <c r="S53" i="11"/>
  <c r="R53" i="11"/>
  <c r="Q53" i="11"/>
  <c r="P53" i="11"/>
  <c r="E53" i="11"/>
  <c r="T52" i="11"/>
  <c r="S52" i="11"/>
  <c r="R52" i="11"/>
  <c r="Q52" i="11"/>
  <c r="P52" i="11"/>
  <c r="E52" i="11"/>
  <c r="U52" i="11" s="1"/>
  <c r="S51" i="11"/>
  <c r="R51" i="11"/>
  <c r="Q51" i="11"/>
  <c r="P51" i="11"/>
  <c r="E51" i="11"/>
  <c r="T51" i="11" s="1"/>
  <c r="S50" i="11"/>
  <c r="R50" i="11"/>
  <c r="Q50" i="11"/>
  <c r="P50" i="11"/>
  <c r="E50" i="11"/>
  <c r="U50" i="11" s="1"/>
  <c r="S49" i="11"/>
  <c r="R49" i="11"/>
  <c r="Q49" i="11"/>
  <c r="P49" i="11"/>
  <c r="E49" i="11"/>
  <c r="S48" i="11"/>
  <c r="R48" i="11"/>
  <c r="Q48" i="11"/>
  <c r="P48" i="11"/>
  <c r="E48" i="11"/>
  <c r="U47" i="11"/>
  <c r="S47" i="11"/>
  <c r="R47" i="11"/>
  <c r="Q47" i="11"/>
  <c r="P47" i="11"/>
  <c r="E47" i="11"/>
  <c r="T47" i="11" s="1"/>
  <c r="U46" i="11"/>
  <c r="T46" i="11"/>
  <c r="S46" i="11"/>
  <c r="R46" i="11"/>
  <c r="Q46" i="11"/>
  <c r="P46" i="11"/>
  <c r="E46" i="11"/>
  <c r="S45" i="11"/>
  <c r="R45" i="11"/>
  <c r="Q45" i="11"/>
  <c r="P45" i="11"/>
  <c r="E45" i="11"/>
  <c r="S44" i="11"/>
  <c r="R44" i="11"/>
  <c r="Q44" i="11"/>
  <c r="P44" i="11"/>
  <c r="E44" i="11"/>
  <c r="U44" i="11" s="1"/>
  <c r="O42" i="11"/>
  <c r="N42" i="11"/>
  <c r="M42" i="11"/>
  <c r="S42" i="11" s="1"/>
  <c r="L42" i="11"/>
  <c r="R42" i="11" s="1"/>
  <c r="K42" i="11"/>
  <c r="J42" i="11"/>
  <c r="I42" i="11"/>
  <c r="H42" i="11"/>
  <c r="G42" i="11"/>
  <c r="F42" i="11"/>
  <c r="C42" i="11"/>
  <c r="B42" i="11"/>
  <c r="E42" i="11" s="1"/>
  <c r="S41" i="11"/>
  <c r="R41" i="11"/>
  <c r="Q41" i="11"/>
  <c r="P41" i="11"/>
  <c r="E41" i="11"/>
  <c r="S40" i="11"/>
  <c r="R40" i="11"/>
  <c r="Q40" i="11"/>
  <c r="P40" i="11"/>
  <c r="E40" i="11"/>
  <c r="T40" i="11" s="1"/>
  <c r="S39" i="11"/>
  <c r="R39" i="11"/>
  <c r="Q39" i="11"/>
  <c r="P39" i="11"/>
  <c r="E39" i="11"/>
  <c r="U39" i="11" s="1"/>
  <c r="S38" i="11"/>
  <c r="R38" i="11"/>
  <c r="Q38" i="11"/>
  <c r="P38" i="11"/>
  <c r="E38" i="11"/>
  <c r="U37" i="11"/>
  <c r="T37" i="11"/>
  <c r="S37" i="11"/>
  <c r="R37" i="11"/>
  <c r="Q37" i="11"/>
  <c r="P37" i="11"/>
  <c r="E37" i="11"/>
  <c r="R35" i="11"/>
  <c r="O35" i="11"/>
  <c r="N35" i="11"/>
  <c r="M35" i="11"/>
  <c r="S35" i="11" s="1"/>
  <c r="L35" i="11"/>
  <c r="K35" i="11"/>
  <c r="J35" i="11"/>
  <c r="I35" i="11"/>
  <c r="H35" i="11"/>
  <c r="P35" i="11" s="1"/>
  <c r="G35" i="11"/>
  <c r="F35" i="11"/>
  <c r="C35" i="11"/>
  <c r="B35" i="11"/>
  <c r="E35" i="11" s="1"/>
  <c r="S34" i="11"/>
  <c r="R34" i="11"/>
  <c r="Q34" i="11"/>
  <c r="P34" i="11"/>
  <c r="E34" i="11"/>
  <c r="U34" i="11" s="1"/>
  <c r="O32" i="11"/>
  <c r="N32" i="11"/>
  <c r="M32" i="11"/>
  <c r="S32" i="11" s="1"/>
  <c r="L32" i="11"/>
  <c r="R32" i="11" s="1"/>
  <c r="K32" i="11"/>
  <c r="J32" i="11"/>
  <c r="I32" i="11"/>
  <c r="H32" i="11"/>
  <c r="G32" i="11"/>
  <c r="F32" i="11"/>
  <c r="C32" i="11"/>
  <c r="E32" i="11" s="1"/>
  <c r="B32" i="11"/>
  <c r="S31" i="11"/>
  <c r="R31" i="11"/>
  <c r="Q31" i="11"/>
  <c r="P31" i="11"/>
  <c r="E31" i="11"/>
  <c r="S30" i="11"/>
  <c r="R30" i="11"/>
  <c r="Q30" i="11"/>
  <c r="P30" i="11"/>
  <c r="E30" i="11"/>
  <c r="U30" i="11" s="1"/>
  <c r="T29" i="11"/>
  <c r="S29" i="11"/>
  <c r="R29" i="11"/>
  <c r="Q29" i="11"/>
  <c r="P29" i="11"/>
  <c r="E29" i="11"/>
  <c r="U29" i="11" s="1"/>
  <c r="S28" i="11"/>
  <c r="R28" i="11"/>
  <c r="Q28" i="11"/>
  <c r="P28" i="11"/>
  <c r="E28" i="11"/>
  <c r="O26" i="11"/>
  <c r="N26" i="11"/>
  <c r="M26" i="11"/>
  <c r="S26" i="11" s="1"/>
  <c r="L26" i="11"/>
  <c r="R26" i="11" s="1"/>
  <c r="K26" i="11"/>
  <c r="J26" i="11"/>
  <c r="I26" i="11"/>
  <c r="H26" i="11"/>
  <c r="G26" i="11"/>
  <c r="F26" i="11"/>
  <c r="C26" i="11"/>
  <c r="E26" i="11" s="1"/>
  <c r="B26" i="11"/>
  <c r="S25" i="11"/>
  <c r="R25" i="11"/>
  <c r="Q25" i="11"/>
  <c r="P25" i="11"/>
  <c r="E25" i="11"/>
  <c r="S24" i="11"/>
  <c r="R24" i="11"/>
  <c r="Q24" i="11"/>
  <c r="P24" i="11"/>
  <c r="E24" i="11"/>
  <c r="U24" i="11" s="1"/>
  <c r="S23" i="11"/>
  <c r="R23" i="11"/>
  <c r="Q23" i="11"/>
  <c r="P23" i="11"/>
  <c r="E23" i="11"/>
  <c r="S22" i="11"/>
  <c r="R22" i="11"/>
  <c r="Q22" i="11"/>
  <c r="P22" i="11"/>
  <c r="E22" i="11"/>
  <c r="U22" i="11" s="1"/>
  <c r="T21" i="11"/>
  <c r="S21" i="11"/>
  <c r="R21" i="11"/>
  <c r="Q21" i="11"/>
  <c r="P21" i="11"/>
  <c r="E21" i="11"/>
  <c r="U21" i="11" s="1"/>
  <c r="U20" i="11"/>
  <c r="S20" i="11"/>
  <c r="R20" i="11"/>
  <c r="Q20" i="11"/>
  <c r="P20" i="11"/>
  <c r="E20" i="11"/>
  <c r="T20" i="11" s="1"/>
  <c r="S19" i="11"/>
  <c r="R19" i="11"/>
  <c r="Q19" i="11"/>
  <c r="P19" i="11"/>
  <c r="E19" i="11"/>
  <c r="U19" i="11" s="1"/>
  <c r="O17" i="11"/>
  <c r="N17" i="11"/>
  <c r="M17" i="11"/>
  <c r="S17" i="11" s="1"/>
  <c r="L17" i="11"/>
  <c r="R17" i="11" s="1"/>
  <c r="K17" i="11"/>
  <c r="Q17" i="11" s="1"/>
  <c r="J17" i="11"/>
  <c r="I17" i="11"/>
  <c r="H17" i="11"/>
  <c r="G17" i="11"/>
  <c r="F17" i="11"/>
  <c r="C17" i="11"/>
  <c r="B17" i="11"/>
  <c r="E17" i="11" s="1"/>
  <c r="S16" i="11"/>
  <c r="R16" i="11"/>
  <c r="Q16" i="11"/>
  <c r="P16" i="11"/>
  <c r="E16" i="11"/>
  <c r="S15" i="11"/>
  <c r="R15" i="11"/>
  <c r="Q15" i="11"/>
  <c r="P15" i="11"/>
  <c r="E15" i="11"/>
  <c r="U15" i="11" s="1"/>
  <c r="U14" i="11"/>
  <c r="T14" i="11"/>
  <c r="S14" i="11"/>
  <c r="R14" i="11"/>
  <c r="Q14" i="11"/>
  <c r="P14" i="11"/>
  <c r="E14" i="11"/>
  <c r="S13" i="11"/>
  <c r="R13" i="11"/>
  <c r="Q13" i="11"/>
  <c r="P13" i="11"/>
  <c r="E13" i="11"/>
  <c r="S12" i="11"/>
  <c r="R12" i="11"/>
  <c r="Q12" i="11"/>
  <c r="P12" i="11"/>
  <c r="E12" i="11"/>
  <c r="T11" i="11"/>
  <c r="S11" i="11"/>
  <c r="R11" i="11"/>
  <c r="Q11" i="11"/>
  <c r="P11" i="11"/>
  <c r="E11" i="11"/>
  <c r="U11" i="11" s="1"/>
  <c r="U10" i="11"/>
  <c r="S10" i="11"/>
  <c r="R10" i="11"/>
  <c r="Q10" i="11"/>
  <c r="P10" i="11"/>
  <c r="E10" i="11"/>
  <c r="T10" i="11" s="1"/>
  <c r="S9" i="11"/>
  <c r="R9" i="11"/>
  <c r="Q9" i="11"/>
  <c r="P9" i="11"/>
  <c r="E9" i="11"/>
  <c r="U9" i="11" s="1"/>
  <c r="S96" i="10"/>
  <c r="R96" i="10"/>
  <c r="Q96" i="10"/>
  <c r="P96" i="10"/>
  <c r="E96" i="10"/>
  <c r="U95" i="10"/>
  <c r="T95" i="10"/>
  <c r="S95" i="10"/>
  <c r="R95" i="10"/>
  <c r="Q95" i="10"/>
  <c r="P95" i="10"/>
  <c r="E95" i="10"/>
  <c r="S94" i="10"/>
  <c r="R94" i="10"/>
  <c r="Q94" i="10"/>
  <c r="P94" i="10"/>
  <c r="E94" i="10"/>
  <c r="S93" i="10"/>
  <c r="R93" i="10"/>
  <c r="Q93" i="10"/>
  <c r="P93" i="10"/>
  <c r="E93" i="10"/>
  <c r="S92" i="10"/>
  <c r="R92" i="10"/>
  <c r="Q92" i="10"/>
  <c r="P92" i="10"/>
  <c r="E92" i="10"/>
  <c r="T92" i="10" s="1"/>
  <c r="U91" i="10"/>
  <c r="T91" i="10"/>
  <c r="S91" i="10"/>
  <c r="R91" i="10"/>
  <c r="Q91" i="10"/>
  <c r="P91" i="10"/>
  <c r="E91" i="10"/>
  <c r="U90" i="10"/>
  <c r="T90" i="10"/>
  <c r="S90" i="10"/>
  <c r="R90" i="10"/>
  <c r="Q90" i="10"/>
  <c r="P90" i="10"/>
  <c r="E90" i="10"/>
  <c r="S89" i="10"/>
  <c r="R89" i="10"/>
  <c r="Q89" i="10"/>
  <c r="P89" i="10"/>
  <c r="E89" i="10"/>
  <c r="S88" i="10"/>
  <c r="R88" i="10"/>
  <c r="Q88" i="10"/>
  <c r="P88" i="10"/>
  <c r="E88" i="10"/>
  <c r="V75" i="10"/>
  <c r="O75" i="10"/>
  <c r="N75" i="10"/>
  <c r="M75" i="10"/>
  <c r="L75" i="10"/>
  <c r="K75" i="10"/>
  <c r="J75" i="10"/>
  <c r="I75" i="10"/>
  <c r="H75" i="10"/>
  <c r="G75" i="10"/>
  <c r="F75" i="10"/>
  <c r="C75" i="10"/>
  <c r="B75" i="10"/>
  <c r="O74" i="10"/>
  <c r="N74" i="10"/>
  <c r="R74" i="10" s="1"/>
  <c r="M74" i="10"/>
  <c r="S74" i="10" s="1"/>
  <c r="L74" i="10"/>
  <c r="K74" i="10"/>
  <c r="J74" i="10"/>
  <c r="I74" i="10"/>
  <c r="H74" i="10"/>
  <c r="G74" i="10"/>
  <c r="F74" i="10"/>
  <c r="C74" i="10"/>
  <c r="B74" i="10"/>
  <c r="E74" i="10" s="1"/>
  <c r="S73" i="10"/>
  <c r="O73" i="10"/>
  <c r="N73" i="10"/>
  <c r="M73" i="10"/>
  <c r="L73" i="10"/>
  <c r="K73" i="10"/>
  <c r="J73" i="10"/>
  <c r="I73" i="10"/>
  <c r="Q73" i="10" s="1"/>
  <c r="H73" i="10"/>
  <c r="P73" i="10" s="1"/>
  <c r="G73" i="10"/>
  <c r="F73" i="10"/>
  <c r="C73" i="10"/>
  <c r="B73" i="10"/>
  <c r="E73" i="10" s="1"/>
  <c r="U72" i="10"/>
  <c r="T72" i="10"/>
  <c r="S72" i="10"/>
  <c r="R72" i="10"/>
  <c r="Q72" i="10"/>
  <c r="P72" i="10"/>
  <c r="E72" i="10"/>
  <c r="U71" i="10"/>
  <c r="S71" i="10"/>
  <c r="R71" i="10"/>
  <c r="Q71" i="10"/>
  <c r="P71" i="10"/>
  <c r="E71" i="10"/>
  <c r="V69" i="10"/>
  <c r="O69" i="10"/>
  <c r="N69" i="10"/>
  <c r="M69" i="10"/>
  <c r="L69" i="10"/>
  <c r="K69" i="10"/>
  <c r="J69" i="10"/>
  <c r="I69" i="10"/>
  <c r="H69" i="10"/>
  <c r="G69" i="10"/>
  <c r="F69" i="10"/>
  <c r="C69" i="10"/>
  <c r="B69" i="10"/>
  <c r="R68" i="10"/>
  <c r="O68" i="10"/>
  <c r="N68" i="10"/>
  <c r="M68" i="10"/>
  <c r="S68" i="10" s="1"/>
  <c r="L68" i="10"/>
  <c r="K68" i="10"/>
  <c r="J68" i="10"/>
  <c r="I68" i="10"/>
  <c r="H68" i="10"/>
  <c r="G68" i="10"/>
  <c r="F68" i="10"/>
  <c r="C68" i="10"/>
  <c r="B68" i="10"/>
  <c r="S67" i="10"/>
  <c r="R67" i="10"/>
  <c r="Q67" i="10"/>
  <c r="P67" i="10"/>
  <c r="E67" i="10"/>
  <c r="T66" i="10"/>
  <c r="S66" i="10"/>
  <c r="R66" i="10"/>
  <c r="Q66" i="10"/>
  <c r="P66" i="10"/>
  <c r="E66" i="10"/>
  <c r="U66" i="10" s="1"/>
  <c r="U65" i="10"/>
  <c r="S65" i="10"/>
  <c r="R65" i="10"/>
  <c r="Q65" i="10"/>
  <c r="P65" i="10"/>
  <c r="E65" i="10"/>
  <c r="T65" i="10" s="1"/>
  <c r="S64" i="10"/>
  <c r="R64" i="10"/>
  <c r="Q64" i="10"/>
  <c r="P64" i="10"/>
  <c r="E64" i="10"/>
  <c r="S63" i="10"/>
  <c r="R63" i="10"/>
  <c r="Q63" i="10"/>
  <c r="P63" i="10"/>
  <c r="E63" i="10"/>
  <c r="U63" i="10" s="1"/>
  <c r="O61" i="10"/>
  <c r="N61" i="10"/>
  <c r="M61" i="10"/>
  <c r="S61" i="10" s="1"/>
  <c r="L61" i="10"/>
  <c r="R61" i="10" s="1"/>
  <c r="K61" i="10"/>
  <c r="J61" i="10"/>
  <c r="I61" i="10"/>
  <c r="H61" i="10"/>
  <c r="C61" i="10"/>
  <c r="B61" i="10"/>
  <c r="S60" i="10"/>
  <c r="R60" i="10"/>
  <c r="Q60" i="10"/>
  <c r="P60" i="10"/>
  <c r="E60" i="10"/>
  <c r="U60" i="10" s="1"/>
  <c r="S59" i="10"/>
  <c r="R59" i="10"/>
  <c r="Q59" i="10"/>
  <c r="P59" i="10"/>
  <c r="E59" i="10"/>
  <c r="S58" i="10"/>
  <c r="R58" i="10"/>
  <c r="Q58" i="10"/>
  <c r="P58" i="10"/>
  <c r="E58" i="10"/>
  <c r="T57" i="10"/>
  <c r="S57" i="10"/>
  <c r="R57" i="10"/>
  <c r="Q57" i="10"/>
  <c r="P57" i="10"/>
  <c r="E57" i="10"/>
  <c r="U57" i="10" s="1"/>
  <c r="O55" i="10"/>
  <c r="N55" i="10"/>
  <c r="M55" i="10"/>
  <c r="S55" i="10" s="1"/>
  <c r="L55" i="10"/>
  <c r="K55" i="10"/>
  <c r="J55" i="10"/>
  <c r="I55" i="10"/>
  <c r="H55" i="10"/>
  <c r="G55" i="10"/>
  <c r="F55" i="10"/>
  <c r="C55" i="10"/>
  <c r="B55" i="10"/>
  <c r="E55" i="10" s="1"/>
  <c r="U54" i="10"/>
  <c r="S54" i="10"/>
  <c r="R54" i="10"/>
  <c r="Q54" i="10"/>
  <c r="P54" i="10"/>
  <c r="E54" i="10"/>
  <c r="T54" i="10" s="1"/>
  <c r="U53" i="10"/>
  <c r="T53" i="10"/>
  <c r="S53" i="10"/>
  <c r="R53" i="10"/>
  <c r="Q53" i="10"/>
  <c r="P53" i="10"/>
  <c r="E53" i="10"/>
  <c r="S52" i="10"/>
  <c r="R52" i="10"/>
  <c r="Q52" i="10"/>
  <c r="P52" i="10"/>
  <c r="E52" i="10"/>
  <c r="S51" i="10"/>
  <c r="R51" i="10"/>
  <c r="Q51" i="10"/>
  <c r="P51" i="10"/>
  <c r="E51" i="10"/>
  <c r="U51" i="10" s="1"/>
  <c r="S50" i="10"/>
  <c r="R50" i="10"/>
  <c r="Q50" i="10"/>
  <c r="P50" i="10"/>
  <c r="E50" i="10"/>
  <c r="U50" i="10" s="1"/>
  <c r="S49" i="10"/>
  <c r="R49" i="10"/>
  <c r="Q49" i="10"/>
  <c r="P49" i="10"/>
  <c r="E49" i="10"/>
  <c r="U49" i="10" s="1"/>
  <c r="S48" i="10"/>
  <c r="R48" i="10"/>
  <c r="Q48" i="10"/>
  <c r="P48" i="10"/>
  <c r="E48" i="10"/>
  <c r="S47" i="10"/>
  <c r="R47" i="10"/>
  <c r="Q47" i="10"/>
  <c r="P47" i="10"/>
  <c r="E47" i="10"/>
  <c r="T47" i="10" s="1"/>
  <c r="U46" i="10"/>
  <c r="T46" i="10"/>
  <c r="S46" i="10"/>
  <c r="R46" i="10"/>
  <c r="Q46" i="10"/>
  <c r="P46" i="10"/>
  <c r="E46" i="10"/>
  <c r="U45" i="10"/>
  <c r="S45" i="10"/>
  <c r="R45" i="10"/>
  <c r="Q45" i="10"/>
  <c r="P45" i="10"/>
  <c r="E45" i="10"/>
  <c r="S44" i="10"/>
  <c r="R44" i="10"/>
  <c r="Q44" i="10"/>
  <c r="P44" i="10"/>
  <c r="E44" i="10"/>
  <c r="O42" i="10"/>
  <c r="N42" i="10"/>
  <c r="M42" i="10"/>
  <c r="L42" i="10"/>
  <c r="K42" i="10"/>
  <c r="J42" i="10"/>
  <c r="I42" i="10"/>
  <c r="H42" i="10"/>
  <c r="G42" i="10"/>
  <c r="F42" i="10"/>
  <c r="C42" i="10"/>
  <c r="E42" i="10" s="1"/>
  <c r="B42" i="10"/>
  <c r="S41" i="10"/>
  <c r="R41" i="10"/>
  <c r="Q41" i="10"/>
  <c r="P41" i="10"/>
  <c r="E41" i="10"/>
  <c r="S40" i="10"/>
  <c r="R40" i="10"/>
  <c r="Q40" i="10"/>
  <c r="P40" i="10"/>
  <c r="E40" i="10"/>
  <c r="T40" i="10" s="1"/>
  <c r="S39" i="10"/>
  <c r="R39" i="10"/>
  <c r="Q39" i="10"/>
  <c r="P39" i="10"/>
  <c r="E39" i="10"/>
  <c r="U39" i="10" s="1"/>
  <c r="T38" i="10"/>
  <c r="S38" i="10"/>
  <c r="R38" i="10"/>
  <c r="Q38" i="10"/>
  <c r="P38" i="10"/>
  <c r="E38" i="10"/>
  <c r="U38" i="10" s="1"/>
  <c r="T37" i="10"/>
  <c r="S37" i="10"/>
  <c r="R37" i="10"/>
  <c r="Q37" i="10"/>
  <c r="P37" i="10"/>
  <c r="E37" i="10"/>
  <c r="O35" i="10"/>
  <c r="N35" i="10"/>
  <c r="M35" i="10"/>
  <c r="S35" i="10" s="1"/>
  <c r="L35" i="10"/>
  <c r="R35" i="10" s="1"/>
  <c r="K35" i="10"/>
  <c r="J35" i="10"/>
  <c r="I35" i="10"/>
  <c r="Q35" i="10" s="1"/>
  <c r="H35" i="10"/>
  <c r="P35" i="10" s="1"/>
  <c r="G35" i="10"/>
  <c r="F35" i="10"/>
  <c r="C35" i="10"/>
  <c r="B35" i="10"/>
  <c r="S34" i="10"/>
  <c r="R34" i="10"/>
  <c r="Q34" i="10"/>
  <c r="P34" i="10"/>
  <c r="T34" i="10" s="1"/>
  <c r="E34" i="10"/>
  <c r="O32" i="10"/>
  <c r="N32" i="10"/>
  <c r="M32" i="10"/>
  <c r="S32" i="10" s="1"/>
  <c r="L32" i="10"/>
  <c r="R32" i="10" s="1"/>
  <c r="K32" i="10"/>
  <c r="J32" i="10"/>
  <c r="I32" i="10"/>
  <c r="H32" i="10"/>
  <c r="G32" i="10"/>
  <c r="F32" i="10"/>
  <c r="C32" i="10"/>
  <c r="B32" i="10"/>
  <c r="T31" i="10"/>
  <c r="S31" i="10"/>
  <c r="R31" i="10"/>
  <c r="Q31" i="10"/>
  <c r="P31" i="10"/>
  <c r="E31" i="10"/>
  <c r="U31" i="10" s="1"/>
  <c r="U30" i="10"/>
  <c r="S30" i="10"/>
  <c r="R30" i="10"/>
  <c r="Q30" i="10"/>
  <c r="P30" i="10"/>
  <c r="E30" i="10"/>
  <c r="T30" i="10" s="1"/>
  <c r="S29" i="10"/>
  <c r="R29" i="10"/>
  <c r="Q29" i="10"/>
  <c r="P29" i="10"/>
  <c r="E29" i="10"/>
  <c r="T29" i="10" s="1"/>
  <c r="S28" i="10"/>
  <c r="R28" i="10"/>
  <c r="Q28" i="10"/>
  <c r="P28" i="10"/>
  <c r="E28" i="10"/>
  <c r="U28" i="10" s="1"/>
  <c r="V26" i="10"/>
  <c r="S26" i="10"/>
  <c r="R26" i="10"/>
  <c r="O26" i="10"/>
  <c r="N26" i="10"/>
  <c r="M26" i="10"/>
  <c r="L26" i="10"/>
  <c r="K26" i="10"/>
  <c r="J26" i="10"/>
  <c r="I26" i="10"/>
  <c r="H26" i="10"/>
  <c r="G26" i="10"/>
  <c r="F26" i="10"/>
  <c r="C26" i="10"/>
  <c r="B26" i="10"/>
  <c r="E26" i="10" s="1"/>
  <c r="T25" i="10"/>
  <c r="S25" i="10"/>
  <c r="R25" i="10"/>
  <c r="Q25" i="10"/>
  <c r="P25" i="10"/>
  <c r="E25" i="10"/>
  <c r="U25" i="10" s="1"/>
  <c r="U24" i="10"/>
  <c r="T24" i="10"/>
  <c r="S24" i="10"/>
  <c r="R24" i="10"/>
  <c r="Q24" i="10"/>
  <c r="P24" i="10"/>
  <c r="E24" i="10"/>
  <c r="S23" i="10"/>
  <c r="R23" i="10"/>
  <c r="Q23" i="10"/>
  <c r="P23" i="10"/>
  <c r="E23" i="10"/>
  <c r="S22" i="10"/>
  <c r="R22" i="10"/>
  <c r="Q22" i="10"/>
  <c r="P22" i="10"/>
  <c r="E22" i="10"/>
  <c r="U21" i="10"/>
  <c r="T21" i="10"/>
  <c r="S21" i="10"/>
  <c r="R21" i="10"/>
  <c r="Q21" i="10"/>
  <c r="P21" i="10"/>
  <c r="E21" i="10"/>
  <c r="U20" i="10"/>
  <c r="S20" i="10"/>
  <c r="R20" i="10"/>
  <c r="Q20" i="10"/>
  <c r="P20" i="10"/>
  <c r="E20" i="10"/>
  <c r="T20" i="10" s="1"/>
  <c r="S19" i="10"/>
  <c r="R19" i="10"/>
  <c r="Q19" i="10"/>
  <c r="P19" i="10"/>
  <c r="E19" i="10"/>
  <c r="U19" i="10" s="1"/>
  <c r="O17" i="10"/>
  <c r="N17" i="10"/>
  <c r="M17" i="10"/>
  <c r="S17" i="10" s="1"/>
  <c r="L17" i="10"/>
  <c r="R17" i="10" s="1"/>
  <c r="K17" i="10"/>
  <c r="J17" i="10"/>
  <c r="I17" i="10"/>
  <c r="H17" i="10"/>
  <c r="G17" i="10"/>
  <c r="F17" i="10"/>
  <c r="C17" i="10"/>
  <c r="B17" i="10"/>
  <c r="S16" i="10"/>
  <c r="R16" i="10"/>
  <c r="Q16" i="10"/>
  <c r="P16" i="10"/>
  <c r="E16" i="10"/>
  <c r="S15" i="10"/>
  <c r="R15" i="10"/>
  <c r="Q15" i="10"/>
  <c r="P15" i="10"/>
  <c r="E15" i="10"/>
  <c r="S14" i="10"/>
  <c r="R14" i="10"/>
  <c r="Q14" i="10"/>
  <c r="P14" i="10"/>
  <c r="T14" i="10" s="1"/>
  <c r="E14" i="10"/>
  <c r="S13" i="10"/>
  <c r="R13" i="10"/>
  <c r="Q13" i="10"/>
  <c r="P13" i="10"/>
  <c r="E13" i="10"/>
  <c r="T13" i="10" s="1"/>
  <c r="S12" i="10"/>
  <c r="R12" i="10"/>
  <c r="Q12" i="10"/>
  <c r="P12" i="10"/>
  <c r="E12" i="10"/>
  <c r="S11" i="10"/>
  <c r="R11" i="10"/>
  <c r="Q11" i="10"/>
  <c r="P11" i="10"/>
  <c r="E11" i="10"/>
  <c r="T11" i="10" s="1"/>
  <c r="S10" i="10"/>
  <c r="R10" i="10"/>
  <c r="Q10" i="10"/>
  <c r="P10" i="10"/>
  <c r="E10" i="10"/>
  <c r="U9" i="10"/>
  <c r="T9" i="10"/>
  <c r="S9" i="10"/>
  <c r="R9" i="10"/>
  <c r="Q9" i="10"/>
  <c r="P9" i="10"/>
  <c r="E9" i="10"/>
  <c r="S96" i="9"/>
  <c r="R96" i="9"/>
  <c r="Q96" i="9"/>
  <c r="P96" i="9"/>
  <c r="E96" i="9"/>
  <c r="S95" i="9"/>
  <c r="R95" i="9"/>
  <c r="Q95" i="9"/>
  <c r="P95" i="9"/>
  <c r="E95" i="9"/>
  <c r="S94" i="9"/>
  <c r="R94" i="9"/>
  <c r="Q94" i="9"/>
  <c r="P94" i="9"/>
  <c r="E94" i="9"/>
  <c r="U94" i="9" s="1"/>
  <c r="U93" i="9"/>
  <c r="S93" i="9"/>
  <c r="R93" i="9"/>
  <c r="Q93" i="9"/>
  <c r="P93" i="9"/>
  <c r="E93" i="9"/>
  <c r="T93" i="9" s="1"/>
  <c r="T92" i="9"/>
  <c r="S92" i="9"/>
  <c r="R92" i="9"/>
  <c r="Q92" i="9"/>
  <c r="P92" i="9"/>
  <c r="E92" i="9"/>
  <c r="U92" i="9" s="1"/>
  <c r="S91" i="9"/>
  <c r="R91" i="9"/>
  <c r="Q91" i="9"/>
  <c r="P91" i="9"/>
  <c r="E91" i="9"/>
  <c r="U90" i="9"/>
  <c r="T90" i="9"/>
  <c r="S90" i="9"/>
  <c r="R90" i="9"/>
  <c r="Q90" i="9"/>
  <c r="P90" i="9"/>
  <c r="E90" i="9"/>
  <c r="S89" i="9"/>
  <c r="R89" i="9"/>
  <c r="Q89" i="9"/>
  <c r="P89" i="9"/>
  <c r="E89" i="9"/>
  <c r="S88" i="9"/>
  <c r="R88" i="9"/>
  <c r="Q88" i="9"/>
  <c r="P88" i="9"/>
  <c r="E88" i="9"/>
  <c r="W75" i="9"/>
  <c r="V75" i="9"/>
  <c r="O75" i="9"/>
  <c r="N75" i="9"/>
  <c r="M75" i="9"/>
  <c r="L75" i="9"/>
  <c r="K75" i="9"/>
  <c r="J75" i="9"/>
  <c r="I75" i="9"/>
  <c r="H75" i="9"/>
  <c r="G75" i="9"/>
  <c r="F75" i="9"/>
  <c r="C75" i="9"/>
  <c r="B75" i="9"/>
  <c r="R74" i="9"/>
  <c r="O74" i="9"/>
  <c r="N74" i="9"/>
  <c r="M74" i="9"/>
  <c r="L74" i="9"/>
  <c r="K74" i="9"/>
  <c r="J74" i="9"/>
  <c r="I74" i="9"/>
  <c r="Q74" i="9" s="1"/>
  <c r="H74" i="9"/>
  <c r="P74" i="9" s="1"/>
  <c r="G74" i="9"/>
  <c r="F74" i="9"/>
  <c r="C74" i="9"/>
  <c r="B74" i="9"/>
  <c r="O73" i="9"/>
  <c r="N73" i="9"/>
  <c r="M73" i="9"/>
  <c r="S73" i="9" s="1"/>
  <c r="L73" i="9"/>
  <c r="R73" i="9" s="1"/>
  <c r="K73" i="9"/>
  <c r="J73" i="9"/>
  <c r="I73" i="9"/>
  <c r="H73" i="9"/>
  <c r="G73" i="9"/>
  <c r="F73" i="9"/>
  <c r="C73" i="9"/>
  <c r="E73" i="9" s="1"/>
  <c r="B73" i="9"/>
  <c r="S72" i="9"/>
  <c r="R72" i="9"/>
  <c r="Q72" i="9"/>
  <c r="P72" i="9"/>
  <c r="E72" i="9"/>
  <c r="S71" i="9"/>
  <c r="R71" i="9"/>
  <c r="Q71" i="9"/>
  <c r="P71" i="9"/>
  <c r="E71" i="9"/>
  <c r="W69" i="9"/>
  <c r="V69" i="9"/>
  <c r="O69" i="9"/>
  <c r="N69" i="9"/>
  <c r="M69" i="9"/>
  <c r="L69" i="9"/>
  <c r="K69" i="9"/>
  <c r="J69" i="9"/>
  <c r="I69" i="9"/>
  <c r="H69" i="9"/>
  <c r="G69" i="9"/>
  <c r="F69" i="9"/>
  <c r="C69" i="9"/>
  <c r="B69" i="9"/>
  <c r="O68" i="9"/>
  <c r="N68" i="9"/>
  <c r="M68" i="9"/>
  <c r="S68" i="9" s="1"/>
  <c r="L68" i="9"/>
  <c r="R68" i="9" s="1"/>
  <c r="K68" i="9"/>
  <c r="J68" i="9"/>
  <c r="I68" i="9"/>
  <c r="Q68" i="9" s="1"/>
  <c r="H68" i="9"/>
  <c r="G68" i="9"/>
  <c r="F68" i="9"/>
  <c r="C68" i="9"/>
  <c r="B68" i="9"/>
  <c r="E68" i="9" s="1"/>
  <c r="U67" i="9"/>
  <c r="S67" i="9"/>
  <c r="R67" i="9"/>
  <c r="Q67" i="9"/>
  <c r="P67" i="9"/>
  <c r="E67" i="9"/>
  <c r="T67" i="9" s="1"/>
  <c r="S66" i="9"/>
  <c r="R66" i="9"/>
  <c r="Q66" i="9"/>
  <c r="P66" i="9"/>
  <c r="E66" i="9"/>
  <c r="S65" i="9"/>
  <c r="R65" i="9"/>
  <c r="Q65" i="9"/>
  <c r="P65" i="9"/>
  <c r="E65" i="9"/>
  <c r="T65" i="9" s="1"/>
  <c r="S64" i="9"/>
  <c r="R64" i="9"/>
  <c r="Q64" i="9"/>
  <c r="P64" i="9"/>
  <c r="E64" i="9"/>
  <c r="S63" i="9"/>
  <c r="R63" i="9"/>
  <c r="Q63" i="9"/>
  <c r="P63" i="9"/>
  <c r="E63" i="9"/>
  <c r="U63" i="9" s="1"/>
  <c r="O61" i="9"/>
  <c r="N61" i="9"/>
  <c r="M61" i="9"/>
  <c r="S61" i="9" s="1"/>
  <c r="L61" i="9"/>
  <c r="R61" i="9" s="1"/>
  <c r="K61" i="9"/>
  <c r="J61" i="9"/>
  <c r="I61" i="9"/>
  <c r="H61" i="9"/>
  <c r="C61" i="9"/>
  <c r="B61" i="9"/>
  <c r="S60" i="9"/>
  <c r="R60" i="9"/>
  <c r="Q60" i="9"/>
  <c r="P60" i="9"/>
  <c r="E60" i="9"/>
  <c r="U60" i="9" s="1"/>
  <c r="S59" i="9"/>
  <c r="R59" i="9"/>
  <c r="Q59" i="9"/>
  <c r="P59" i="9"/>
  <c r="E59" i="9"/>
  <c r="T59" i="9" s="1"/>
  <c r="S58" i="9"/>
  <c r="R58" i="9"/>
  <c r="Q58" i="9"/>
  <c r="P58" i="9"/>
  <c r="E58" i="9"/>
  <c r="T58" i="9" s="1"/>
  <c r="T57" i="9"/>
  <c r="S57" i="9"/>
  <c r="R57" i="9"/>
  <c r="Q57" i="9"/>
  <c r="P57" i="9"/>
  <c r="E57" i="9"/>
  <c r="U57" i="9" s="1"/>
  <c r="O55" i="9"/>
  <c r="N55" i="9"/>
  <c r="M55" i="9"/>
  <c r="S55" i="9" s="1"/>
  <c r="L55" i="9"/>
  <c r="R55" i="9" s="1"/>
  <c r="K55" i="9"/>
  <c r="J55" i="9"/>
  <c r="I55" i="9"/>
  <c r="H55" i="9"/>
  <c r="G55" i="9"/>
  <c r="F55" i="9"/>
  <c r="C55" i="9"/>
  <c r="B55" i="9"/>
  <c r="E55" i="9" s="1"/>
  <c r="S54" i="9"/>
  <c r="R54" i="9"/>
  <c r="Q54" i="9"/>
  <c r="P54" i="9"/>
  <c r="E54" i="9"/>
  <c r="S53" i="9"/>
  <c r="R53" i="9"/>
  <c r="Q53" i="9"/>
  <c r="P53" i="9"/>
  <c r="E53" i="9"/>
  <c r="S52" i="9"/>
  <c r="R52" i="9"/>
  <c r="Q52" i="9"/>
  <c r="P52" i="9"/>
  <c r="E52" i="9"/>
  <c r="U52" i="9" s="1"/>
  <c r="S51" i="9"/>
  <c r="R51" i="9"/>
  <c r="Q51" i="9"/>
  <c r="P51" i="9"/>
  <c r="E51" i="9"/>
  <c r="U51" i="9" s="1"/>
  <c r="T50" i="9"/>
  <c r="S50" i="9"/>
  <c r="R50" i="9"/>
  <c r="Q50" i="9"/>
  <c r="P50" i="9"/>
  <c r="E50" i="9"/>
  <c r="U50" i="9" s="1"/>
  <c r="S49" i="9"/>
  <c r="R49" i="9"/>
  <c r="Q49" i="9"/>
  <c r="P49" i="9"/>
  <c r="E49" i="9"/>
  <c r="U49" i="9" s="1"/>
  <c r="U48" i="9"/>
  <c r="S48" i="9"/>
  <c r="R48" i="9"/>
  <c r="Q48" i="9"/>
  <c r="P48" i="9"/>
  <c r="E48" i="9"/>
  <c r="T48" i="9" s="1"/>
  <c r="S47" i="9"/>
  <c r="R47" i="9"/>
  <c r="Q47" i="9"/>
  <c r="P47" i="9"/>
  <c r="E47" i="9"/>
  <c r="S46" i="9"/>
  <c r="R46" i="9"/>
  <c r="Q46" i="9"/>
  <c r="P46" i="9"/>
  <c r="E46" i="9"/>
  <c r="U46" i="9" s="1"/>
  <c r="U45" i="9"/>
  <c r="S45" i="9"/>
  <c r="R45" i="9"/>
  <c r="Q45" i="9"/>
  <c r="P45" i="9"/>
  <c r="E45" i="9"/>
  <c r="U44" i="9"/>
  <c r="S44" i="9"/>
  <c r="R44" i="9"/>
  <c r="Q44" i="9"/>
  <c r="P44" i="9"/>
  <c r="E44" i="9"/>
  <c r="T44" i="9" s="1"/>
  <c r="O42" i="9"/>
  <c r="N42" i="9"/>
  <c r="M42" i="9"/>
  <c r="L42" i="9"/>
  <c r="R42" i="9" s="1"/>
  <c r="K42" i="9"/>
  <c r="J42" i="9"/>
  <c r="I42" i="9"/>
  <c r="H42" i="9"/>
  <c r="G42" i="9"/>
  <c r="F42" i="9"/>
  <c r="C42" i="9"/>
  <c r="B42" i="9"/>
  <c r="S41" i="9"/>
  <c r="R41" i="9"/>
  <c r="Q41" i="9"/>
  <c r="P41" i="9"/>
  <c r="E41" i="9"/>
  <c r="S40" i="9"/>
  <c r="R40" i="9"/>
  <c r="Q40" i="9"/>
  <c r="P40" i="9"/>
  <c r="E40" i="9"/>
  <c r="U40" i="9" s="1"/>
  <c r="S39" i="9"/>
  <c r="R39" i="9"/>
  <c r="Q39" i="9"/>
  <c r="P39" i="9"/>
  <c r="E39" i="9"/>
  <c r="T39" i="9" s="1"/>
  <c r="S38" i="9"/>
  <c r="R38" i="9"/>
  <c r="Q38" i="9"/>
  <c r="P38" i="9"/>
  <c r="E38" i="9"/>
  <c r="S37" i="9"/>
  <c r="R37" i="9"/>
  <c r="Q37" i="9"/>
  <c r="P37" i="9"/>
  <c r="E37" i="9"/>
  <c r="O35" i="9"/>
  <c r="N35" i="9"/>
  <c r="M35" i="9"/>
  <c r="L35" i="9"/>
  <c r="R35" i="9" s="1"/>
  <c r="K35" i="9"/>
  <c r="J35" i="9"/>
  <c r="I35" i="9"/>
  <c r="H35" i="9"/>
  <c r="P35" i="9" s="1"/>
  <c r="G35" i="9"/>
  <c r="F35" i="9"/>
  <c r="E35" i="9"/>
  <c r="C35" i="9"/>
  <c r="B35" i="9"/>
  <c r="S34" i="9"/>
  <c r="R34" i="9"/>
  <c r="Q34" i="9"/>
  <c r="P34" i="9"/>
  <c r="E34" i="9"/>
  <c r="R32" i="9"/>
  <c r="O32" i="9"/>
  <c r="N32" i="9"/>
  <c r="M32" i="9"/>
  <c r="S32" i="9" s="1"/>
  <c r="L32" i="9"/>
  <c r="K32" i="9"/>
  <c r="J32" i="9"/>
  <c r="I32" i="9"/>
  <c r="H32" i="9"/>
  <c r="G32" i="9"/>
  <c r="F32" i="9"/>
  <c r="C32" i="9"/>
  <c r="B32" i="9"/>
  <c r="E32" i="9" s="1"/>
  <c r="S31" i="9"/>
  <c r="R31" i="9"/>
  <c r="Q31" i="9"/>
  <c r="P31" i="9"/>
  <c r="E31" i="9"/>
  <c r="S30" i="9"/>
  <c r="R30" i="9"/>
  <c r="Q30" i="9"/>
  <c r="P30" i="9"/>
  <c r="E30" i="9"/>
  <c r="S29" i="9"/>
  <c r="R29" i="9"/>
  <c r="Q29" i="9"/>
  <c r="P29" i="9"/>
  <c r="E29" i="9"/>
  <c r="T29" i="9" s="1"/>
  <c r="S28" i="9"/>
  <c r="R28" i="9"/>
  <c r="Q28" i="9"/>
  <c r="P28" i="9"/>
  <c r="E28" i="9"/>
  <c r="W26" i="9"/>
  <c r="V26" i="9"/>
  <c r="O26" i="9"/>
  <c r="N26" i="9"/>
  <c r="M26" i="9"/>
  <c r="L26" i="9"/>
  <c r="R26" i="9" s="1"/>
  <c r="K26" i="9"/>
  <c r="J26" i="9"/>
  <c r="I26" i="9"/>
  <c r="H26" i="9"/>
  <c r="G26" i="9"/>
  <c r="F26" i="9"/>
  <c r="C26" i="9"/>
  <c r="B26" i="9"/>
  <c r="E26" i="9" s="1"/>
  <c r="S25" i="9"/>
  <c r="R25" i="9"/>
  <c r="Q25" i="9"/>
  <c r="P25" i="9"/>
  <c r="E25" i="9"/>
  <c r="S24" i="9"/>
  <c r="R24" i="9"/>
  <c r="Q24" i="9"/>
  <c r="P24" i="9"/>
  <c r="E24" i="9"/>
  <c r="U24" i="9" s="1"/>
  <c r="U23" i="9"/>
  <c r="S23" i="9"/>
  <c r="R23" i="9"/>
  <c r="Q23" i="9"/>
  <c r="P23" i="9"/>
  <c r="E23" i="9"/>
  <c r="T23" i="9" s="1"/>
  <c r="U22" i="9"/>
  <c r="T22" i="9"/>
  <c r="S22" i="9"/>
  <c r="R22" i="9"/>
  <c r="Q22" i="9"/>
  <c r="P22" i="9"/>
  <c r="E22" i="9"/>
  <c r="S21" i="9"/>
  <c r="R21" i="9"/>
  <c r="Q21" i="9"/>
  <c r="P21" i="9"/>
  <c r="E21" i="9"/>
  <c r="U20" i="9"/>
  <c r="T20" i="9"/>
  <c r="S20" i="9"/>
  <c r="R20" i="9"/>
  <c r="Q20" i="9"/>
  <c r="P20" i="9"/>
  <c r="E20" i="9"/>
  <c r="S19" i="9"/>
  <c r="R19" i="9"/>
  <c r="Q19" i="9"/>
  <c r="P19" i="9"/>
  <c r="E19" i="9"/>
  <c r="O17" i="9"/>
  <c r="N17" i="9"/>
  <c r="M17" i="9"/>
  <c r="S17" i="9" s="1"/>
  <c r="L17" i="9"/>
  <c r="K17" i="9"/>
  <c r="J17" i="9"/>
  <c r="I17" i="9"/>
  <c r="Q17" i="9" s="1"/>
  <c r="H17" i="9"/>
  <c r="P17" i="9" s="1"/>
  <c r="G17" i="9"/>
  <c r="F17" i="9"/>
  <c r="C17" i="9"/>
  <c r="E17" i="9" s="1"/>
  <c r="B17" i="9"/>
  <c r="S16" i="9"/>
  <c r="R16" i="9"/>
  <c r="Q16" i="9"/>
  <c r="P16" i="9"/>
  <c r="E16" i="9"/>
  <c r="U15" i="9"/>
  <c r="S15" i="9"/>
  <c r="R15" i="9"/>
  <c r="Q15" i="9"/>
  <c r="P15" i="9"/>
  <c r="E15" i="9"/>
  <c r="T15" i="9" s="1"/>
  <c r="S14" i="9"/>
  <c r="R14" i="9"/>
  <c r="Q14" i="9"/>
  <c r="P14" i="9"/>
  <c r="E14" i="9"/>
  <c r="U13" i="9"/>
  <c r="T13" i="9"/>
  <c r="S13" i="9"/>
  <c r="R13" i="9"/>
  <c r="Q13" i="9"/>
  <c r="P13" i="9"/>
  <c r="E13" i="9"/>
  <c r="S12" i="9"/>
  <c r="R12" i="9"/>
  <c r="Q12" i="9"/>
  <c r="P12" i="9"/>
  <c r="E12" i="9"/>
  <c r="T11" i="9"/>
  <c r="S11" i="9"/>
  <c r="R11" i="9"/>
  <c r="Q11" i="9"/>
  <c r="P11" i="9"/>
  <c r="E11" i="9"/>
  <c r="S10" i="9"/>
  <c r="R10" i="9"/>
  <c r="Q10" i="9"/>
  <c r="P10" i="9"/>
  <c r="E10" i="9"/>
  <c r="S9" i="9"/>
  <c r="R9" i="9"/>
  <c r="Q9" i="9"/>
  <c r="P9" i="9"/>
  <c r="E9" i="9"/>
  <c r="S96" i="8"/>
  <c r="R96" i="8"/>
  <c r="Q96" i="8"/>
  <c r="P96" i="8"/>
  <c r="E96" i="8"/>
  <c r="U95" i="8"/>
  <c r="S95" i="8"/>
  <c r="R95" i="8"/>
  <c r="Q95" i="8"/>
  <c r="P95" i="8"/>
  <c r="E95" i="8"/>
  <c r="T95" i="8" s="1"/>
  <c r="S94" i="8"/>
  <c r="R94" i="8"/>
  <c r="Q94" i="8"/>
  <c r="P94" i="8"/>
  <c r="E94" i="8"/>
  <c r="T94" i="8" s="1"/>
  <c r="T93" i="8"/>
  <c r="S93" i="8"/>
  <c r="R93" i="8"/>
  <c r="Q93" i="8"/>
  <c r="P93" i="8"/>
  <c r="E93" i="8"/>
  <c r="U93" i="8" s="1"/>
  <c r="U92" i="8"/>
  <c r="S92" i="8"/>
  <c r="R92" i="8"/>
  <c r="Q92" i="8"/>
  <c r="P92" i="8"/>
  <c r="E92" i="8"/>
  <c r="T92" i="8" s="1"/>
  <c r="T91" i="8"/>
  <c r="S91" i="8"/>
  <c r="R91" i="8"/>
  <c r="Q91" i="8"/>
  <c r="P91" i="8"/>
  <c r="E91" i="8"/>
  <c r="U91" i="8" s="1"/>
  <c r="U90" i="8"/>
  <c r="T90" i="8"/>
  <c r="S90" i="8"/>
  <c r="R90" i="8"/>
  <c r="Q90" i="8"/>
  <c r="P90" i="8"/>
  <c r="E90" i="8"/>
  <c r="S89" i="8"/>
  <c r="R89" i="8"/>
  <c r="Q89" i="8"/>
  <c r="P89" i="8"/>
  <c r="E89" i="8"/>
  <c r="T88" i="8"/>
  <c r="S88" i="8"/>
  <c r="R88" i="8"/>
  <c r="Q88" i="8"/>
  <c r="P88" i="8"/>
  <c r="E88" i="8"/>
  <c r="O75" i="8"/>
  <c r="N75" i="8"/>
  <c r="M75" i="8"/>
  <c r="L75" i="8"/>
  <c r="K75" i="8"/>
  <c r="J75" i="8"/>
  <c r="I75" i="8"/>
  <c r="H75" i="8"/>
  <c r="G75" i="8"/>
  <c r="F75" i="8"/>
  <c r="C75" i="8"/>
  <c r="B75" i="8"/>
  <c r="O74" i="8"/>
  <c r="N74" i="8"/>
  <c r="M74" i="8"/>
  <c r="S74" i="8" s="1"/>
  <c r="L74" i="8"/>
  <c r="R74" i="8" s="1"/>
  <c r="K74" i="8"/>
  <c r="J74" i="8"/>
  <c r="I74" i="8"/>
  <c r="H74" i="8"/>
  <c r="G74" i="8"/>
  <c r="F74" i="8"/>
  <c r="C74" i="8"/>
  <c r="B74" i="8"/>
  <c r="R73" i="8"/>
  <c r="O73" i="8"/>
  <c r="N73" i="8"/>
  <c r="M73" i="8"/>
  <c r="S73" i="8" s="1"/>
  <c r="L73" i="8"/>
  <c r="K73" i="8"/>
  <c r="J73" i="8"/>
  <c r="I73" i="8"/>
  <c r="H73" i="8"/>
  <c r="P73" i="8" s="1"/>
  <c r="G73" i="8"/>
  <c r="F73" i="8"/>
  <c r="C73" i="8"/>
  <c r="B73" i="8"/>
  <c r="E73" i="8" s="1"/>
  <c r="U72" i="8"/>
  <c r="T72" i="8"/>
  <c r="S72" i="8"/>
  <c r="R72" i="8"/>
  <c r="Q72" i="8"/>
  <c r="P72" i="8"/>
  <c r="E72" i="8"/>
  <c r="T71" i="8"/>
  <c r="S71" i="8"/>
  <c r="R71" i="8"/>
  <c r="Q71" i="8"/>
  <c r="P71" i="8"/>
  <c r="E71" i="8"/>
  <c r="U71" i="8" s="1"/>
  <c r="O69" i="8"/>
  <c r="N69" i="8"/>
  <c r="M69" i="8"/>
  <c r="L69" i="8"/>
  <c r="K69" i="8"/>
  <c r="J69" i="8"/>
  <c r="I69" i="8"/>
  <c r="H69" i="8"/>
  <c r="G69" i="8"/>
  <c r="F69" i="8"/>
  <c r="C69" i="8"/>
  <c r="B69" i="8"/>
  <c r="O68" i="8"/>
  <c r="N68" i="8"/>
  <c r="M68" i="8"/>
  <c r="S68" i="8" s="1"/>
  <c r="L68" i="8"/>
  <c r="R68" i="8" s="1"/>
  <c r="K68" i="8"/>
  <c r="J68" i="8"/>
  <c r="I68" i="8"/>
  <c r="H68" i="8"/>
  <c r="G68" i="8"/>
  <c r="F68" i="8"/>
  <c r="C68" i="8"/>
  <c r="B68" i="8"/>
  <c r="S67" i="8"/>
  <c r="R67" i="8"/>
  <c r="Q67" i="8"/>
  <c r="P67" i="8"/>
  <c r="E67" i="8"/>
  <c r="U67" i="8" s="1"/>
  <c r="T66" i="8"/>
  <c r="S66" i="8"/>
  <c r="R66" i="8"/>
  <c r="Q66" i="8"/>
  <c r="P66" i="8"/>
  <c r="E66" i="8"/>
  <c r="U66" i="8" s="1"/>
  <c r="S65" i="8"/>
  <c r="R65" i="8"/>
  <c r="Q65" i="8"/>
  <c r="P65" i="8"/>
  <c r="E65" i="8"/>
  <c r="U65" i="8" s="1"/>
  <c r="S64" i="8"/>
  <c r="R64" i="8"/>
  <c r="Q64" i="8"/>
  <c r="P64" i="8"/>
  <c r="E64" i="8"/>
  <c r="S63" i="8"/>
  <c r="R63" i="8"/>
  <c r="Q63" i="8"/>
  <c r="P63" i="8"/>
  <c r="E63" i="8"/>
  <c r="U63" i="8" s="1"/>
  <c r="O61" i="8"/>
  <c r="N61" i="8"/>
  <c r="M61" i="8"/>
  <c r="S61" i="8" s="1"/>
  <c r="L61" i="8"/>
  <c r="R61" i="8" s="1"/>
  <c r="K61" i="8"/>
  <c r="J61" i="8"/>
  <c r="I61" i="8"/>
  <c r="H61" i="8"/>
  <c r="C61" i="8"/>
  <c r="B61" i="8"/>
  <c r="S60" i="8"/>
  <c r="R60" i="8"/>
  <c r="Q60" i="8"/>
  <c r="P60" i="8"/>
  <c r="E60" i="8"/>
  <c r="S59" i="8"/>
  <c r="R59" i="8"/>
  <c r="Q59" i="8"/>
  <c r="P59" i="8"/>
  <c r="E59" i="8"/>
  <c r="S58" i="8"/>
  <c r="R58" i="8"/>
  <c r="Q58" i="8"/>
  <c r="P58" i="8"/>
  <c r="E58" i="8"/>
  <c r="T58" i="8" s="1"/>
  <c r="S57" i="8"/>
  <c r="R57" i="8"/>
  <c r="Q57" i="8"/>
  <c r="P57" i="8"/>
  <c r="E57" i="8"/>
  <c r="U57" i="8" s="1"/>
  <c r="O55" i="8"/>
  <c r="N55" i="8"/>
  <c r="M55" i="8"/>
  <c r="L55" i="8"/>
  <c r="K55" i="8"/>
  <c r="J55" i="8"/>
  <c r="I55" i="8"/>
  <c r="H55" i="8"/>
  <c r="G55" i="8"/>
  <c r="F55" i="8"/>
  <c r="C55" i="8"/>
  <c r="B55" i="8"/>
  <c r="S54" i="8"/>
  <c r="R54" i="8"/>
  <c r="Q54" i="8"/>
  <c r="P54" i="8"/>
  <c r="E54" i="8"/>
  <c r="U53" i="8"/>
  <c r="S53" i="8"/>
  <c r="R53" i="8"/>
  <c r="Q53" i="8"/>
  <c r="P53" i="8"/>
  <c r="E53" i="8"/>
  <c r="T52" i="8"/>
  <c r="S52" i="8"/>
  <c r="R52" i="8"/>
  <c r="Q52" i="8"/>
  <c r="P52" i="8"/>
  <c r="E52" i="8"/>
  <c r="U52" i="8" s="1"/>
  <c r="S51" i="8"/>
  <c r="R51" i="8"/>
  <c r="Q51" i="8"/>
  <c r="P51" i="8"/>
  <c r="E51" i="8"/>
  <c r="U51" i="8" s="1"/>
  <c r="S50" i="8"/>
  <c r="R50" i="8"/>
  <c r="Q50" i="8"/>
  <c r="P50" i="8"/>
  <c r="E50" i="8"/>
  <c r="T50" i="8" s="1"/>
  <c r="S49" i="8"/>
  <c r="R49" i="8"/>
  <c r="Q49" i="8"/>
  <c r="P49" i="8"/>
  <c r="E49" i="8"/>
  <c r="U49" i="8" s="1"/>
  <c r="S48" i="8"/>
  <c r="R48" i="8"/>
  <c r="Q48" i="8"/>
  <c r="P48" i="8"/>
  <c r="E48" i="8"/>
  <c r="U48" i="8" s="1"/>
  <c r="S47" i="8"/>
  <c r="R47" i="8"/>
  <c r="Q47" i="8"/>
  <c r="P47" i="8"/>
  <c r="E47" i="8"/>
  <c r="T47" i="8" s="1"/>
  <c r="S46" i="8"/>
  <c r="R46" i="8"/>
  <c r="Q46" i="8"/>
  <c r="P46" i="8"/>
  <c r="E46" i="8"/>
  <c r="U46" i="8" s="1"/>
  <c r="S45" i="8"/>
  <c r="R45" i="8"/>
  <c r="Q45" i="8"/>
  <c r="P45" i="8"/>
  <c r="E45" i="8"/>
  <c r="S44" i="8"/>
  <c r="R44" i="8"/>
  <c r="Q44" i="8"/>
  <c r="P44" i="8"/>
  <c r="E44" i="8"/>
  <c r="O42" i="8"/>
  <c r="N42" i="8"/>
  <c r="M42" i="8"/>
  <c r="S42" i="8" s="1"/>
  <c r="L42" i="8"/>
  <c r="K42" i="8"/>
  <c r="J42" i="8"/>
  <c r="I42" i="8"/>
  <c r="H42" i="8"/>
  <c r="G42" i="8"/>
  <c r="F42" i="8"/>
  <c r="C42" i="8"/>
  <c r="B42" i="8"/>
  <c r="S41" i="8"/>
  <c r="R41" i="8"/>
  <c r="Q41" i="8"/>
  <c r="P41" i="8"/>
  <c r="E41" i="8"/>
  <c r="S40" i="8"/>
  <c r="R40" i="8"/>
  <c r="Q40" i="8"/>
  <c r="P40" i="8"/>
  <c r="E40" i="8"/>
  <c r="T39" i="8"/>
  <c r="S39" i="8"/>
  <c r="R39" i="8"/>
  <c r="Q39" i="8"/>
  <c r="P39" i="8"/>
  <c r="E39" i="8"/>
  <c r="U39" i="8" s="1"/>
  <c r="T38" i="8"/>
  <c r="S38" i="8"/>
  <c r="R38" i="8"/>
  <c r="Q38" i="8"/>
  <c r="P38" i="8"/>
  <c r="E38" i="8"/>
  <c r="S37" i="8"/>
  <c r="R37" i="8"/>
  <c r="Q37" i="8"/>
  <c r="P37" i="8"/>
  <c r="E37" i="8"/>
  <c r="O35" i="8"/>
  <c r="N35" i="8"/>
  <c r="M35" i="8"/>
  <c r="S35" i="8" s="1"/>
  <c r="L35" i="8"/>
  <c r="K35" i="8"/>
  <c r="J35" i="8"/>
  <c r="I35" i="8"/>
  <c r="H35" i="8"/>
  <c r="G35" i="8"/>
  <c r="F35" i="8"/>
  <c r="C35" i="8"/>
  <c r="E35" i="8" s="1"/>
  <c r="B35" i="8"/>
  <c r="S34" i="8"/>
  <c r="R34" i="8"/>
  <c r="Q34" i="8"/>
  <c r="P34" i="8"/>
  <c r="E34" i="8"/>
  <c r="O32" i="8"/>
  <c r="N32" i="8"/>
  <c r="M32" i="8"/>
  <c r="S32" i="8" s="1"/>
  <c r="L32" i="8"/>
  <c r="K32" i="8"/>
  <c r="J32" i="8"/>
  <c r="I32" i="8"/>
  <c r="H32" i="8"/>
  <c r="G32" i="8"/>
  <c r="F32" i="8"/>
  <c r="C32" i="8"/>
  <c r="B32" i="8"/>
  <c r="S31" i="8"/>
  <c r="R31" i="8"/>
  <c r="Q31" i="8"/>
  <c r="P31" i="8"/>
  <c r="E31" i="8"/>
  <c r="U31" i="8" s="1"/>
  <c r="U30" i="8"/>
  <c r="S30" i="8"/>
  <c r="R30" i="8"/>
  <c r="Q30" i="8"/>
  <c r="P30" i="8"/>
  <c r="E30" i="8"/>
  <c r="S29" i="8"/>
  <c r="R29" i="8"/>
  <c r="Q29" i="8"/>
  <c r="P29" i="8"/>
  <c r="E29" i="8"/>
  <c r="T29" i="8" s="1"/>
  <c r="S28" i="8"/>
  <c r="R28" i="8"/>
  <c r="Q28" i="8"/>
  <c r="P28" i="8"/>
  <c r="E28" i="8"/>
  <c r="T28" i="8" s="1"/>
  <c r="O26" i="8"/>
  <c r="N26" i="8"/>
  <c r="M26" i="8"/>
  <c r="S26" i="8" s="1"/>
  <c r="L26" i="8"/>
  <c r="K26" i="8"/>
  <c r="J26" i="8"/>
  <c r="I26" i="8"/>
  <c r="H26" i="8"/>
  <c r="G26" i="8"/>
  <c r="F26" i="8"/>
  <c r="C26" i="8"/>
  <c r="B26" i="8"/>
  <c r="S25" i="8"/>
  <c r="R25" i="8"/>
  <c r="Q25" i="8"/>
  <c r="P25" i="8"/>
  <c r="E25" i="8"/>
  <c r="T25" i="8" s="1"/>
  <c r="S24" i="8"/>
  <c r="R24" i="8"/>
  <c r="Q24" i="8"/>
  <c r="P24" i="8"/>
  <c r="E24" i="8"/>
  <c r="S23" i="8"/>
  <c r="R23" i="8"/>
  <c r="Q23" i="8"/>
  <c r="P23" i="8"/>
  <c r="E23" i="8"/>
  <c r="T22" i="8"/>
  <c r="S22" i="8"/>
  <c r="R22" i="8"/>
  <c r="Q22" i="8"/>
  <c r="P22" i="8"/>
  <c r="E22" i="8"/>
  <c r="U21" i="8"/>
  <c r="S21" i="8"/>
  <c r="R21" i="8"/>
  <c r="Q21" i="8"/>
  <c r="P21" i="8"/>
  <c r="E21" i="8"/>
  <c r="T21" i="8" s="1"/>
  <c r="T20" i="8"/>
  <c r="S20" i="8"/>
  <c r="R20" i="8"/>
  <c r="Q20" i="8"/>
  <c r="P20" i="8"/>
  <c r="E20" i="8"/>
  <c r="U20" i="8" s="1"/>
  <c r="S19" i="8"/>
  <c r="R19" i="8"/>
  <c r="Q19" i="8"/>
  <c r="P19" i="8"/>
  <c r="E19" i="8"/>
  <c r="O17" i="8"/>
  <c r="N17" i="8"/>
  <c r="R17" i="8" s="1"/>
  <c r="M17" i="8"/>
  <c r="L17" i="8"/>
  <c r="K17" i="8"/>
  <c r="J17" i="8"/>
  <c r="I17" i="8"/>
  <c r="H17" i="8"/>
  <c r="G17" i="8"/>
  <c r="F17" i="8"/>
  <c r="C17" i="8"/>
  <c r="B17" i="8"/>
  <c r="E17" i="8" s="1"/>
  <c r="S16" i="8"/>
  <c r="R16" i="8"/>
  <c r="Q16" i="8"/>
  <c r="P16" i="8"/>
  <c r="E16" i="8"/>
  <c r="S15" i="8"/>
  <c r="R15" i="8"/>
  <c r="Q15" i="8"/>
  <c r="P15" i="8"/>
  <c r="E15" i="8"/>
  <c r="U14" i="8"/>
  <c r="S14" i="8"/>
  <c r="R14" i="8"/>
  <c r="Q14" i="8"/>
  <c r="P14" i="8"/>
  <c r="E14" i="8"/>
  <c r="S13" i="8"/>
  <c r="R13" i="8"/>
  <c r="Q13" i="8"/>
  <c r="P13" i="8"/>
  <c r="E13" i="8"/>
  <c r="T12" i="8"/>
  <c r="S12" i="8"/>
  <c r="R12" i="8"/>
  <c r="Q12" i="8"/>
  <c r="P12" i="8"/>
  <c r="E12" i="8"/>
  <c r="U12" i="8" s="1"/>
  <c r="S11" i="8"/>
  <c r="R11" i="8"/>
  <c r="Q11" i="8"/>
  <c r="U11" i="8" s="1"/>
  <c r="P11" i="8"/>
  <c r="T11" i="8" s="1"/>
  <c r="E11" i="8"/>
  <c r="S10" i="8"/>
  <c r="R10" i="8"/>
  <c r="Q10" i="8"/>
  <c r="U10" i="8" s="1"/>
  <c r="P10" i="8"/>
  <c r="E10" i="8"/>
  <c r="T10" i="8" s="1"/>
  <c r="S9" i="8"/>
  <c r="R9" i="8"/>
  <c r="Q9" i="8"/>
  <c r="P9" i="8"/>
  <c r="E9" i="8"/>
  <c r="S96" i="7"/>
  <c r="R96" i="7"/>
  <c r="Q96" i="7"/>
  <c r="P96" i="7"/>
  <c r="E96" i="7"/>
  <c r="T96" i="7" s="1"/>
  <c r="U95" i="7"/>
  <c r="T95" i="7"/>
  <c r="S95" i="7"/>
  <c r="R95" i="7"/>
  <c r="Q95" i="7"/>
  <c r="P95" i="7"/>
  <c r="E95" i="7"/>
  <c r="T94" i="7"/>
  <c r="S94" i="7"/>
  <c r="R94" i="7"/>
  <c r="Q94" i="7"/>
  <c r="P94" i="7"/>
  <c r="E94" i="7"/>
  <c r="U94" i="7" s="1"/>
  <c r="S93" i="7"/>
  <c r="R93" i="7"/>
  <c r="Q93" i="7"/>
  <c r="P93" i="7"/>
  <c r="E93" i="7"/>
  <c r="S92" i="7"/>
  <c r="R92" i="7"/>
  <c r="Q92" i="7"/>
  <c r="P92" i="7"/>
  <c r="E92" i="7"/>
  <c r="T92" i="7" s="1"/>
  <c r="U91" i="7"/>
  <c r="T91" i="7"/>
  <c r="S91" i="7"/>
  <c r="R91" i="7"/>
  <c r="Q91" i="7"/>
  <c r="P91" i="7"/>
  <c r="E91" i="7"/>
  <c r="S90" i="7"/>
  <c r="R90" i="7"/>
  <c r="Q90" i="7"/>
  <c r="P90" i="7"/>
  <c r="E90" i="7"/>
  <c r="S89" i="7"/>
  <c r="R89" i="7"/>
  <c r="Q89" i="7"/>
  <c r="P89" i="7"/>
  <c r="E89" i="7"/>
  <c r="U89" i="7" s="1"/>
  <c r="S88" i="7"/>
  <c r="R88" i="7"/>
  <c r="Q88" i="7"/>
  <c r="P88" i="7"/>
  <c r="E88" i="7"/>
  <c r="U88" i="7" s="1"/>
  <c r="O75" i="7"/>
  <c r="N75" i="7"/>
  <c r="M75" i="7"/>
  <c r="L75" i="7"/>
  <c r="K75" i="7"/>
  <c r="J75" i="7"/>
  <c r="I75" i="7"/>
  <c r="H75" i="7"/>
  <c r="G75" i="7"/>
  <c r="F75" i="7"/>
  <c r="C75" i="7"/>
  <c r="B75" i="7"/>
  <c r="O74" i="7"/>
  <c r="N74" i="7"/>
  <c r="M74" i="7"/>
  <c r="S74" i="7" s="1"/>
  <c r="L74" i="7"/>
  <c r="R74" i="7" s="1"/>
  <c r="K74" i="7"/>
  <c r="J74" i="7"/>
  <c r="I74" i="7"/>
  <c r="H74" i="7"/>
  <c r="G74" i="7"/>
  <c r="F74" i="7"/>
  <c r="C74" i="7"/>
  <c r="B74" i="7"/>
  <c r="R73" i="7"/>
  <c r="O73" i="7"/>
  <c r="N73" i="7"/>
  <c r="M73" i="7"/>
  <c r="S73" i="7" s="1"/>
  <c r="L73" i="7"/>
  <c r="K73" i="7"/>
  <c r="J73" i="7"/>
  <c r="I73" i="7"/>
  <c r="H73" i="7"/>
  <c r="P73" i="7" s="1"/>
  <c r="G73" i="7"/>
  <c r="F73" i="7"/>
  <c r="E73" i="7"/>
  <c r="C73" i="7"/>
  <c r="B73" i="7"/>
  <c r="T72" i="7"/>
  <c r="S72" i="7"/>
  <c r="R72" i="7"/>
  <c r="Q72" i="7"/>
  <c r="P72" i="7"/>
  <c r="E72" i="7"/>
  <c r="U72" i="7" s="1"/>
  <c r="T71" i="7"/>
  <c r="S71" i="7"/>
  <c r="R71" i="7"/>
  <c r="Q71" i="7"/>
  <c r="P71" i="7"/>
  <c r="E71" i="7"/>
  <c r="O69" i="7"/>
  <c r="N69" i="7"/>
  <c r="M69" i="7"/>
  <c r="L69" i="7"/>
  <c r="K69" i="7"/>
  <c r="J69" i="7"/>
  <c r="I69" i="7"/>
  <c r="H69" i="7"/>
  <c r="G69" i="7"/>
  <c r="F69" i="7"/>
  <c r="C69" i="7"/>
  <c r="B69" i="7"/>
  <c r="O68" i="7"/>
  <c r="N68" i="7"/>
  <c r="M68" i="7"/>
  <c r="S68" i="7" s="1"/>
  <c r="L68" i="7"/>
  <c r="R68" i="7" s="1"/>
  <c r="K68" i="7"/>
  <c r="J68" i="7"/>
  <c r="I68" i="7"/>
  <c r="H68" i="7"/>
  <c r="G68" i="7"/>
  <c r="F68" i="7"/>
  <c r="C68" i="7"/>
  <c r="B68" i="7"/>
  <c r="S67" i="7"/>
  <c r="R67" i="7"/>
  <c r="Q67" i="7"/>
  <c r="P67" i="7"/>
  <c r="E67" i="7"/>
  <c r="S66" i="7"/>
  <c r="R66" i="7"/>
  <c r="Q66" i="7"/>
  <c r="P66" i="7"/>
  <c r="E66" i="7"/>
  <c r="U66" i="7" s="1"/>
  <c r="S65" i="7"/>
  <c r="R65" i="7"/>
  <c r="Q65" i="7"/>
  <c r="P65" i="7"/>
  <c r="E65" i="7"/>
  <c r="T65" i="7" s="1"/>
  <c r="U64" i="7"/>
  <c r="T64" i="7"/>
  <c r="S64" i="7"/>
  <c r="R64" i="7"/>
  <c r="Q64" i="7"/>
  <c r="P64" i="7"/>
  <c r="E64" i="7"/>
  <c r="S63" i="7"/>
  <c r="R63" i="7"/>
  <c r="Q63" i="7"/>
  <c r="P63" i="7"/>
  <c r="E63" i="7"/>
  <c r="R61" i="7"/>
  <c r="O61" i="7"/>
  <c r="N61" i="7"/>
  <c r="M61" i="7"/>
  <c r="S61" i="7" s="1"/>
  <c r="L61" i="7"/>
  <c r="K61" i="7"/>
  <c r="J61" i="7"/>
  <c r="I61" i="7"/>
  <c r="H61" i="7"/>
  <c r="C61" i="7"/>
  <c r="B61" i="7"/>
  <c r="S60" i="7"/>
  <c r="R60" i="7"/>
  <c r="Q60" i="7"/>
  <c r="P60" i="7"/>
  <c r="E60" i="7"/>
  <c r="S59" i="7"/>
  <c r="R59" i="7"/>
  <c r="Q59" i="7"/>
  <c r="P59" i="7"/>
  <c r="E59" i="7"/>
  <c r="S58" i="7"/>
  <c r="R58" i="7"/>
  <c r="Q58" i="7"/>
  <c r="P58" i="7"/>
  <c r="E58" i="7"/>
  <c r="U58" i="7" s="1"/>
  <c r="S57" i="7"/>
  <c r="R57" i="7"/>
  <c r="Q57" i="7"/>
  <c r="P57" i="7"/>
  <c r="E57" i="7"/>
  <c r="U57" i="7" s="1"/>
  <c r="O55" i="7"/>
  <c r="N55" i="7"/>
  <c r="M55" i="7"/>
  <c r="L55" i="7"/>
  <c r="K55" i="7"/>
  <c r="J55" i="7"/>
  <c r="I55" i="7"/>
  <c r="H55" i="7"/>
  <c r="G55" i="7"/>
  <c r="F55" i="7"/>
  <c r="C55" i="7"/>
  <c r="B55" i="7"/>
  <c r="T54" i="7"/>
  <c r="S54" i="7"/>
  <c r="R54" i="7"/>
  <c r="Q54" i="7"/>
  <c r="P54" i="7"/>
  <c r="E54" i="7"/>
  <c r="U54" i="7" s="1"/>
  <c r="S53" i="7"/>
  <c r="R53" i="7"/>
  <c r="Q53" i="7"/>
  <c r="P53" i="7"/>
  <c r="E53" i="7"/>
  <c r="S52" i="7"/>
  <c r="R52" i="7"/>
  <c r="Q52" i="7"/>
  <c r="P52" i="7"/>
  <c r="E52" i="7"/>
  <c r="S51" i="7"/>
  <c r="R51" i="7"/>
  <c r="Q51" i="7"/>
  <c r="P51" i="7"/>
  <c r="E51" i="7"/>
  <c r="S50" i="7"/>
  <c r="R50" i="7"/>
  <c r="Q50" i="7"/>
  <c r="P50" i="7"/>
  <c r="E50" i="7"/>
  <c r="U50" i="7" s="1"/>
  <c r="S49" i="7"/>
  <c r="R49" i="7"/>
  <c r="Q49" i="7"/>
  <c r="P49" i="7"/>
  <c r="E49" i="7"/>
  <c r="U49" i="7" s="1"/>
  <c r="S48" i="7"/>
  <c r="R48" i="7"/>
  <c r="Q48" i="7"/>
  <c r="P48" i="7"/>
  <c r="E48" i="7"/>
  <c r="S47" i="7"/>
  <c r="R47" i="7"/>
  <c r="Q47" i="7"/>
  <c r="P47" i="7"/>
  <c r="E47" i="7"/>
  <c r="S46" i="7"/>
  <c r="R46" i="7"/>
  <c r="Q46" i="7"/>
  <c r="P46" i="7"/>
  <c r="E46" i="7"/>
  <c r="U45" i="7"/>
  <c r="S45" i="7"/>
  <c r="R45" i="7"/>
  <c r="Q45" i="7"/>
  <c r="P45" i="7"/>
  <c r="E45" i="7"/>
  <c r="S44" i="7"/>
  <c r="R44" i="7"/>
  <c r="Q44" i="7"/>
  <c r="P44" i="7"/>
  <c r="E44" i="7"/>
  <c r="O42" i="7"/>
  <c r="N42" i="7"/>
  <c r="M42" i="7"/>
  <c r="L42" i="7"/>
  <c r="R42" i="7" s="1"/>
  <c r="K42" i="7"/>
  <c r="J42" i="7"/>
  <c r="I42" i="7"/>
  <c r="H42" i="7"/>
  <c r="G42" i="7"/>
  <c r="F42" i="7"/>
  <c r="C42" i="7"/>
  <c r="B42" i="7"/>
  <c r="S41" i="7"/>
  <c r="R41" i="7"/>
  <c r="Q41" i="7"/>
  <c r="P41" i="7"/>
  <c r="E41" i="7"/>
  <c r="S40" i="7"/>
  <c r="R40" i="7"/>
  <c r="Q40" i="7"/>
  <c r="P40" i="7"/>
  <c r="E40" i="7"/>
  <c r="T39" i="7"/>
  <c r="S39" i="7"/>
  <c r="R39" i="7"/>
  <c r="Q39" i="7"/>
  <c r="P39" i="7"/>
  <c r="E39" i="7"/>
  <c r="U39" i="7" s="1"/>
  <c r="S38" i="7"/>
  <c r="R38" i="7"/>
  <c r="Q38" i="7"/>
  <c r="P38" i="7"/>
  <c r="E38" i="7"/>
  <c r="S37" i="7"/>
  <c r="R37" i="7"/>
  <c r="Q37" i="7"/>
  <c r="P37" i="7"/>
  <c r="E37" i="7"/>
  <c r="O35" i="7"/>
  <c r="N35" i="7"/>
  <c r="M35" i="7"/>
  <c r="S35" i="7" s="1"/>
  <c r="L35" i="7"/>
  <c r="R35" i="7" s="1"/>
  <c r="K35" i="7"/>
  <c r="J35" i="7"/>
  <c r="I35" i="7"/>
  <c r="Q35" i="7" s="1"/>
  <c r="H35" i="7"/>
  <c r="P35" i="7" s="1"/>
  <c r="G35" i="7"/>
  <c r="F35" i="7"/>
  <c r="C35" i="7"/>
  <c r="B35" i="7"/>
  <c r="E35" i="7" s="1"/>
  <c r="S34" i="7"/>
  <c r="R34" i="7"/>
  <c r="Q34" i="7"/>
  <c r="P34" i="7"/>
  <c r="E34" i="7"/>
  <c r="O32" i="7"/>
  <c r="N32" i="7"/>
  <c r="M32" i="7"/>
  <c r="S32" i="7" s="1"/>
  <c r="L32" i="7"/>
  <c r="R32" i="7" s="1"/>
  <c r="K32" i="7"/>
  <c r="J32" i="7"/>
  <c r="I32" i="7"/>
  <c r="Q32" i="7" s="1"/>
  <c r="H32" i="7"/>
  <c r="G32" i="7"/>
  <c r="F32" i="7"/>
  <c r="C32" i="7"/>
  <c r="B32" i="7"/>
  <c r="S31" i="7"/>
  <c r="R31" i="7"/>
  <c r="Q31" i="7"/>
  <c r="P31" i="7"/>
  <c r="E31" i="7"/>
  <c r="U30" i="7"/>
  <c r="S30" i="7"/>
  <c r="R30" i="7"/>
  <c r="Q30" i="7"/>
  <c r="P30" i="7"/>
  <c r="E30" i="7"/>
  <c r="T30" i="7" s="1"/>
  <c r="S29" i="7"/>
  <c r="R29" i="7"/>
  <c r="Q29" i="7"/>
  <c r="P29" i="7"/>
  <c r="E29" i="7"/>
  <c r="U29" i="7" s="1"/>
  <c r="S28" i="7"/>
  <c r="R28" i="7"/>
  <c r="Q28" i="7"/>
  <c r="P28" i="7"/>
  <c r="E28" i="7"/>
  <c r="O26" i="7"/>
  <c r="S26" i="7" s="1"/>
  <c r="N26" i="7"/>
  <c r="M26" i="7"/>
  <c r="L26" i="7"/>
  <c r="K26" i="7"/>
  <c r="J26" i="7"/>
  <c r="I26" i="7"/>
  <c r="H26" i="7"/>
  <c r="G26" i="7"/>
  <c r="F26" i="7"/>
  <c r="C26" i="7"/>
  <c r="B26" i="7"/>
  <c r="S25" i="7"/>
  <c r="R25" i="7"/>
  <c r="Q25" i="7"/>
  <c r="P25" i="7"/>
  <c r="E25" i="7"/>
  <c r="U25" i="7" s="1"/>
  <c r="S24" i="7"/>
  <c r="R24" i="7"/>
  <c r="Q24" i="7"/>
  <c r="P24" i="7"/>
  <c r="E24" i="7"/>
  <c r="U24" i="7" s="1"/>
  <c r="U23" i="7"/>
  <c r="T23" i="7"/>
  <c r="S23" i="7"/>
  <c r="R23" i="7"/>
  <c r="Q23" i="7"/>
  <c r="P23" i="7"/>
  <c r="E23" i="7"/>
  <c r="S22" i="7"/>
  <c r="R22" i="7"/>
  <c r="Q22" i="7"/>
  <c r="P22" i="7"/>
  <c r="E22" i="7"/>
  <c r="S21" i="7"/>
  <c r="R21" i="7"/>
  <c r="Q21" i="7"/>
  <c r="P21" i="7"/>
  <c r="E21" i="7"/>
  <c r="S20" i="7"/>
  <c r="R20" i="7"/>
  <c r="Q20" i="7"/>
  <c r="P20" i="7"/>
  <c r="E20" i="7"/>
  <c r="U19" i="7"/>
  <c r="S19" i="7"/>
  <c r="R19" i="7"/>
  <c r="Q19" i="7"/>
  <c r="P19" i="7"/>
  <c r="E19" i="7"/>
  <c r="T19" i="7" s="1"/>
  <c r="O17" i="7"/>
  <c r="N17" i="7"/>
  <c r="M17" i="7"/>
  <c r="S17" i="7" s="1"/>
  <c r="L17" i="7"/>
  <c r="K17" i="7"/>
  <c r="J17" i="7"/>
  <c r="I17" i="7"/>
  <c r="H17" i="7"/>
  <c r="G17" i="7"/>
  <c r="F17" i="7"/>
  <c r="C17" i="7"/>
  <c r="B17" i="7"/>
  <c r="E17" i="7" s="1"/>
  <c r="S16" i="7"/>
  <c r="R16" i="7"/>
  <c r="Q16" i="7"/>
  <c r="P16" i="7"/>
  <c r="E16" i="7"/>
  <c r="T16" i="7" s="1"/>
  <c r="S15" i="7"/>
  <c r="R15" i="7"/>
  <c r="Q15" i="7"/>
  <c r="P15" i="7"/>
  <c r="E15" i="7"/>
  <c r="T14" i="7"/>
  <c r="S14" i="7"/>
  <c r="R14" i="7"/>
  <c r="Q14" i="7"/>
  <c r="P14" i="7"/>
  <c r="E14" i="7"/>
  <c r="U14" i="7" s="1"/>
  <c r="S13" i="7"/>
  <c r="R13" i="7"/>
  <c r="Q13" i="7"/>
  <c r="P13" i="7"/>
  <c r="E13" i="7"/>
  <c r="U12" i="7"/>
  <c r="T12" i="7"/>
  <c r="S12" i="7"/>
  <c r="R12" i="7"/>
  <c r="Q12" i="7"/>
  <c r="P12" i="7"/>
  <c r="E12" i="7"/>
  <c r="T11" i="7"/>
  <c r="S11" i="7"/>
  <c r="R11" i="7"/>
  <c r="Q11" i="7"/>
  <c r="P11" i="7"/>
  <c r="E11" i="7"/>
  <c r="U11" i="7" s="1"/>
  <c r="S10" i="7"/>
  <c r="R10" i="7"/>
  <c r="Q10" i="7"/>
  <c r="P10" i="7"/>
  <c r="E10" i="7"/>
  <c r="S9" i="7"/>
  <c r="R9" i="7"/>
  <c r="Q9" i="7"/>
  <c r="P9" i="7"/>
  <c r="E9" i="7"/>
  <c r="U96" i="6"/>
  <c r="S96" i="6"/>
  <c r="R96" i="6"/>
  <c r="Q96" i="6"/>
  <c r="P96" i="6"/>
  <c r="E96" i="6"/>
  <c r="T96" i="6" s="1"/>
  <c r="U95" i="6"/>
  <c r="T95" i="6"/>
  <c r="S95" i="6"/>
  <c r="R95" i="6"/>
  <c r="Q95" i="6"/>
  <c r="P95" i="6"/>
  <c r="E95" i="6"/>
  <c r="S94" i="6"/>
  <c r="R94" i="6"/>
  <c r="Q94" i="6"/>
  <c r="P94" i="6"/>
  <c r="E94" i="6"/>
  <c r="U94" i="6" s="1"/>
  <c r="U93" i="6"/>
  <c r="T93" i="6"/>
  <c r="S93" i="6"/>
  <c r="R93" i="6"/>
  <c r="Q93" i="6"/>
  <c r="P93" i="6"/>
  <c r="E93" i="6"/>
  <c r="T92" i="6"/>
  <c r="S92" i="6"/>
  <c r="R92" i="6"/>
  <c r="Q92" i="6"/>
  <c r="P92" i="6"/>
  <c r="E92" i="6"/>
  <c r="U92" i="6" s="1"/>
  <c r="S91" i="6"/>
  <c r="R91" i="6"/>
  <c r="Q91" i="6"/>
  <c r="P91" i="6"/>
  <c r="E91" i="6"/>
  <c r="U91" i="6" s="1"/>
  <c r="S90" i="6"/>
  <c r="R90" i="6"/>
  <c r="Q90" i="6"/>
  <c r="P90" i="6"/>
  <c r="E90" i="6"/>
  <c r="S89" i="6"/>
  <c r="R89" i="6"/>
  <c r="Q89" i="6"/>
  <c r="P89" i="6"/>
  <c r="E89" i="6"/>
  <c r="U88" i="6"/>
  <c r="S88" i="6"/>
  <c r="R88" i="6"/>
  <c r="Q88" i="6"/>
  <c r="P88" i="6"/>
  <c r="E88" i="6"/>
  <c r="V75" i="6"/>
  <c r="O75" i="6"/>
  <c r="N75" i="6"/>
  <c r="M75" i="6"/>
  <c r="L75" i="6"/>
  <c r="K75" i="6"/>
  <c r="J75" i="6"/>
  <c r="I75" i="6"/>
  <c r="H75" i="6"/>
  <c r="G75" i="6"/>
  <c r="F75" i="6"/>
  <c r="C75" i="6"/>
  <c r="B75" i="6"/>
  <c r="V74" i="6"/>
  <c r="O74" i="6"/>
  <c r="N74" i="6"/>
  <c r="M74" i="6"/>
  <c r="S74" i="6" s="1"/>
  <c r="L74" i="6"/>
  <c r="K74" i="6"/>
  <c r="J74" i="6"/>
  <c r="I74" i="6"/>
  <c r="H74" i="6"/>
  <c r="G74" i="6"/>
  <c r="F74" i="6"/>
  <c r="C74" i="6"/>
  <c r="B74" i="6"/>
  <c r="E74" i="6" s="1"/>
  <c r="V73" i="6"/>
  <c r="O73" i="6"/>
  <c r="N73" i="6"/>
  <c r="M73" i="6"/>
  <c r="L73" i="6"/>
  <c r="R73" i="6" s="1"/>
  <c r="K73" i="6"/>
  <c r="J73" i="6"/>
  <c r="I73" i="6"/>
  <c r="H73" i="6"/>
  <c r="G73" i="6"/>
  <c r="F73" i="6"/>
  <c r="C73" i="6"/>
  <c r="B73" i="6"/>
  <c r="E73" i="6" s="1"/>
  <c r="U72" i="6"/>
  <c r="T72" i="6"/>
  <c r="S72" i="6"/>
  <c r="R72" i="6"/>
  <c r="Q72" i="6"/>
  <c r="P72" i="6"/>
  <c r="E72" i="6"/>
  <c r="S71" i="6"/>
  <c r="R71" i="6"/>
  <c r="Q71" i="6"/>
  <c r="P71" i="6"/>
  <c r="E71" i="6"/>
  <c r="T71" i="6" s="1"/>
  <c r="V69" i="6"/>
  <c r="O69" i="6"/>
  <c r="N69" i="6"/>
  <c r="M69" i="6"/>
  <c r="L69" i="6"/>
  <c r="K69" i="6"/>
  <c r="J69" i="6"/>
  <c r="I69" i="6"/>
  <c r="H69" i="6"/>
  <c r="G69" i="6"/>
  <c r="F69" i="6"/>
  <c r="C69" i="6"/>
  <c r="B69" i="6"/>
  <c r="O68" i="6"/>
  <c r="N68" i="6"/>
  <c r="M68" i="6"/>
  <c r="S68" i="6" s="1"/>
  <c r="L68" i="6"/>
  <c r="R68" i="6" s="1"/>
  <c r="K68" i="6"/>
  <c r="J68" i="6"/>
  <c r="I68" i="6"/>
  <c r="H68" i="6"/>
  <c r="G68" i="6"/>
  <c r="F68" i="6"/>
  <c r="C68" i="6"/>
  <c r="B68" i="6"/>
  <c r="S67" i="6"/>
  <c r="R67" i="6"/>
  <c r="Q67" i="6"/>
  <c r="P67" i="6"/>
  <c r="E67" i="6"/>
  <c r="U66" i="6"/>
  <c r="T66" i="6"/>
  <c r="S66" i="6"/>
  <c r="R66" i="6"/>
  <c r="Q66" i="6"/>
  <c r="P66" i="6"/>
  <c r="E66" i="6"/>
  <c r="S65" i="6"/>
  <c r="R65" i="6"/>
  <c r="Q65" i="6"/>
  <c r="P65" i="6"/>
  <c r="E65" i="6"/>
  <c r="U65" i="6" s="1"/>
  <c r="S64" i="6"/>
  <c r="R64" i="6"/>
  <c r="Q64" i="6"/>
  <c r="P64" i="6"/>
  <c r="E64" i="6"/>
  <c r="U64" i="6" s="1"/>
  <c r="S63" i="6"/>
  <c r="R63" i="6"/>
  <c r="Q63" i="6"/>
  <c r="P63" i="6"/>
  <c r="E63" i="6"/>
  <c r="O61" i="6"/>
  <c r="N61" i="6"/>
  <c r="M61" i="6"/>
  <c r="S61" i="6" s="1"/>
  <c r="L61" i="6"/>
  <c r="R61" i="6" s="1"/>
  <c r="K61" i="6"/>
  <c r="J61" i="6"/>
  <c r="I61" i="6"/>
  <c r="H61" i="6"/>
  <c r="C61" i="6"/>
  <c r="B61" i="6"/>
  <c r="E61" i="6" s="1"/>
  <c r="U60" i="6"/>
  <c r="S60" i="6"/>
  <c r="R60" i="6"/>
  <c r="Q60" i="6"/>
  <c r="P60" i="6"/>
  <c r="E60" i="6"/>
  <c r="T60" i="6" s="1"/>
  <c r="S59" i="6"/>
  <c r="R59" i="6"/>
  <c r="Q59" i="6"/>
  <c r="P59" i="6"/>
  <c r="E59" i="6"/>
  <c r="T58" i="6"/>
  <c r="S58" i="6"/>
  <c r="R58" i="6"/>
  <c r="Q58" i="6"/>
  <c r="P58" i="6"/>
  <c r="E58" i="6"/>
  <c r="U58" i="6" s="1"/>
  <c r="S57" i="6"/>
  <c r="R57" i="6"/>
  <c r="Q57" i="6"/>
  <c r="P57" i="6"/>
  <c r="E57" i="6"/>
  <c r="U57" i="6" s="1"/>
  <c r="V55" i="6"/>
  <c r="O55" i="6"/>
  <c r="N55" i="6"/>
  <c r="M55" i="6"/>
  <c r="L55" i="6"/>
  <c r="R55" i="6" s="1"/>
  <c r="K55" i="6"/>
  <c r="J55" i="6"/>
  <c r="I55" i="6"/>
  <c r="H55" i="6"/>
  <c r="G55" i="6"/>
  <c r="F55" i="6"/>
  <c r="C55" i="6"/>
  <c r="B55" i="6"/>
  <c r="T54" i="6"/>
  <c r="S54" i="6"/>
  <c r="R54" i="6"/>
  <c r="Q54" i="6"/>
  <c r="P54" i="6"/>
  <c r="E54" i="6"/>
  <c r="U54" i="6" s="1"/>
  <c r="T53" i="6"/>
  <c r="S53" i="6"/>
  <c r="R53" i="6"/>
  <c r="Q53" i="6"/>
  <c r="U53" i="6" s="1"/>
  <c r="P53" i="6"/>
  <c r="E53" i="6"/>
  <c r="S52" i="6"/>
  <c r="R52" i="6"/>
  <c r="Q52" i="6"/>
  <c r="P52" i="6"/>
  <c r="E52" i="6"/>
  <c r="S51" i="6"/>
  <c r="R51" i="6"/>
  <c r="Q51" i="6"/>
  <c r="P51" i="6"/>
  <c r="E51" i="6"/>
  <c r="U51" i="6" s="1"/>
  <c r="S50" i="6"/>
  <c r="R50" i="6"/>
  <c r="Q50" i="6"/>
  <c r="P50" i="6"/>
  <c r="E50" i="6"/>
  <c r="S49" i="6"/>
  <c r="R49" i="6"/>
  <c r="Q49" i="6"/>
  <c r="P49" i="6"/>
  <c r="E49" i="6"/>
  <c r="S48" i="6"/>
  <c r="R48" i="6"/>
  <c r="Q48" i="6"/>
  <c r="P48" i="6"/>
  <c r="E48" i="6"/>
  <c r="U47" i="6"/>
  <c r="S47" i="6"/>
  <c r="R47" i="6"/>
  <c r="Q47" i="6"/>
  <c r="P47" i="6"/>
  <c r="E47" i="6"/>
  <c r="T47" i="6" s="1"/>
  <c r="T46" i="6"/>
  <c r="S46" i="6"/>
  <c r="R46" i="6"/>
  <c r="Q46" i="6"/>
  <c r="P46" i="6"/>
  <c r="E46" i="6"/>
  <c r="U46" i="6" s="1"/>
  <c r="U45" i="6"/>
  <c r="T45" i="6"/>
  <c r="S45" i="6"/>
  <c r="R45" i="6"/>
  <c r="Q45" i="6"/>
  <c r="P45" i="6"/>
  <c r="E45" i="6"/>
  <c r="T44" i="6"/>
  <c r="S44" i="6"/>
  <c r="R44" i="6"/>
  <c r="Q44" i="6"/>
  <c r="P44" i="6"/>
  <c r="E44" i="6"/>
  <c r="U44" i="6" s="1"/>
  <c r="R42" i="6"/>
  <c r="O42" i="6"/>
  <c r="N42" i="6"/>
  <c r="M42" i="6"/>
  <c r="S42" i="6" s="1"/>
  <c r="L42" i="6"/>
  <c r="K42" i="6"/>
  <c r="J42" i="6"/>
  <c r="I42" i="6"/>
  <c r="H42" i="6"/>
  <c r="G42" i="6"/>
  <c r="F42" i="6"/>
  <c r="C42" i="6"/>
  <c r="B42" i="6"/>
  <c r="S41" i="6"/>
  <c r="R41" i="6"/>
  <c r="Q41" i="6"/>
  <c r="P41" i="6"/>
  <c r="E41" i="6"/>
  <c r="T40" i="6"/>
  <c r="S40" i="6"/>
  <c r="R40" i="6"/>
  <c r="Q40" i="6"/>
  <c r="P40" i="6"/>
  <c r="E40" i="6"/>
  <c r="U40" i="6" s="1"/>
  <c r="S39" i="6"/>
  <c r="R39" i="6"/>
  <c r="Q39" i="6"/>
  <c r="P39" i="6"/>
  <c r="E39" i="6"/>
  <c r="S38" i="6"/>
  <c r="R38" i="6"/>
  <c r="Q38" i="6"/>
  <c r="P38" i="6"/>
  <c r="E38" i="6"/>
  <c r="S37" i="6"/>
  <c r="R37" i="6"/>
  <c r="Q37" i="6"/>
  <c r="P37" i="6"/>
  <c r="E37" i="6"/>
  <c r="U37" i="6" s="1"/>
  <c r="S35" i="6"/>
  <c r="O35" i="6"/>
  <c r="N35" i="6"/>
  <c r="M35" i="6"/>
  <c r="L35" i="6"/>
  <c r="R35" i="6" s="1"/>
  <c r="K35" i="6"/>
  <c r="J35" i="6"/>
  <c r="I35" i="6"/>
  <c r="Q35" i="6" s="1"/>
  <c r="H35" i="6"/>
  <c r="G35" i="6"/>
  <c r="F35" i="6"/>
  <c r="C35" i="6"/>
  <c r="B35" i="6"/>
  <c r="S34" i="6"/>
  <c r="R34" i="6"/>
  <c r="Q34" i="6"/>
  <c r="P34" i="6"/>
  <c r="E34" i="6"/>
  <c r="O32" i="6"/>
  <c r="N32" i="6"/>
  <c r="M32" i="6"/>
  <c r="S32" i="6" s="1"/>
  <c r="L32" i="6"/>
  <c r="R32" i="6" s="1"/>
  <c r="K32" i="6"/>
  <c r="J32" i="6"/>
  <c r="I32" i="6"/>
  <c r="H32" i="6"/>
  <c r="G32" i="6"/>
  <c r="F32" i="6"/>
  <c r="C32" i="6"/>
  <c r="B32" i="6"/>
  <c r="E32" i="6" s="1"/>
  <c r="U31" i="6"/>
  <c r="S31" i="6"/>
  <c r="R31" i="6"/>
  <c r="Q31" i="6"/>
  <c r="P31" i="6"/>
  <c r="E31" i="6"/>
  <c r="T31" i="6" s="1"/>
  <c r="S30" i="6"/>
  <c r="R30" i="6"/>
  <c r="Q30" i="6"/>
  <c r="P30" i="6"/>
  <c r="E30" i="6"/>
  <c r="S29" i="6"/>
  <c r="R29" i="6"/>
  <c r="Q29" i="6"/>
  <c r="P29" i="6"/>
  <c r="E29" i="6"/>
  <c r="U29" i="6" s="1"/>
  <c r="S28" i="6"/>
  <c r="R28" i="6"/>
  <c r="Q28" i="6"/>
  <c r="P28" i="6"/>
  <c r="E28" i="6"/>
  <c r="U28" i="6" s="1"/>
  <c r="O26" i="6"/>
  <c r="N26" i="6"/>
  <c r="R26" i="6" s="1"/>
  <c r="M26" i="6"/>
  <c r="L26" i="6"/>
  <c r="K26" i="6"/>
  <c r="J26" i="6"/>
  <c r="I26" i="6"/>
  <c r="Q26" i="6" s="1"/>
  <c r="H26" i="6"/>
  <c r="G26" i="6"/>
  <c r="F26" i="6"/>
  <c r="C26" i="6"/>
  <c r="B26" i="6"/>
  <c r="T25" i="6"/>
  <c r="S25" i="6"/>
  <c r="R25" i="6"/>
  <c r="Q25" i="6"/>
  <c r="P25" i="6"/>
  <c r="E25" i="6"/>
  <c r="U25" i="6" s="1"/>
  <c r="T24" i="6"/>
  <c r="S24" i="6"/>
  <c r="R24" i="6"/>
  <c r="Q24" i="6"/>
  <c r="P24" i="6"/>
  <c r="E24" i="6"/>
  <c r="U24" i="6" s="1"/>
  <c r="S23" i="6"/>
  <c r="R23" i="6"/>
  <c r="Q23" i="6"/>
  <c r="P23" i="6"/>
  <c r="E23" i="6"/>
  <c r="U23" i="6" s="1"/>
  <c r="S22" i="6"/>
  <c r="R22" i="6"/>
  <c r="Q22" i="6"/>
  <c r="P22" i="6"/>
  <c r="E22" i="6"/>
  <c r="S21" i="6"/>
  <c r="R21" i="6"/>
  <c r="Q21" i="6"/>
  <c r="P21" i="6"/>
  <c r="E21" i="6"/>
  <c r="U20" i="6"/>
  <c r="S20" i="6"/>
  <c r="R20" i="6"/>
  <c r="Q20" i="6"/>
  <c r="P20" i="6"/>
  <c r="E20" i="6"/>
  <c r="T20" i="6" s="1"/>
  <c r="S19" i="6"/>
  <c r="R19" i="6"/>
  <c r="Q19" i="6"/>
  <c r="P19" i="6"/>
  <c r="E19" i="6"/>
  <c r="O17" i="6"/>
  <c r="N17" i="6"/>
  <c r="M17" i="6"/>
  <c r="S17" i="6" s="1"/>
  <c r="L17" i="6"/>
  <c r="K17" i="6"/>
  <c r="J17" i="6"/>
  <c r="I17" i="6"/>
  <c r="H17" i="6"/>
  <c r="G17" i="6"/>
  <c r="F17" i="6"/>
  <c r="C17" i="6"/>
  <c r="E17" i="6" s="1"/>
  <c r="B17" i="6"/>
  <c r="U16" i="6"/>
  <c r="T16" i="6"/>
  <c r="S16" i="6"/>
  <c r="R16" i="6"/>
  <c r="Q16" i="6"/>
  <c r="P16" i="6"/>
  <c r="E16" i="6"/>
  <c r="S15" i="6"/>
  <c r="R15" i="6"/>
  <c r="Q15" i="6"/>
  <c r="P15" i="6"/>
  <c r="E15" i="6"/>
  <c r="U14" i="6"/>
  <c r="T14" i="6"/>
  <c r="S14" i="6"/>
  <c r="R14" i="6"/>
  <c r="Q14" i="6"/>
  <c r="P14" i="6"/>
  <c r="E14" i="6"/>
  <c r="U13" i="6"/>
  <c r="T13" i="6"/>
  <c r="S13" i="6"/>
  <c r="R13" i="6"/>
  <c r="Q13" i="6"/>
  <c r="P13" i="6"/>
  <c r="E13" i="6"/>
  <c r="S12" i="6"/>
  <c r="R12" i="6"/>
  <c r="Q12" i="6"/>
  <c r="P12" i="6"/>
  <c r="E12" i="6"/>
  <c r="U12" i="6" s="1"/>
  <c r="S11" i="6"/>
  <c r="R11" i="6"/>
  <c r="Q11" i="6"/>
  <c r="P11" i="6"/>
  <c r="E11" i="6"/>
  <c r="S10" i="6"/>
  <c r="R10" i="6"/>
  <c r="Q10" i="6"/>
  <c r="P10" i="6"/>
  <c r="E10" i="6"/>
  <c r="U9" i="6"/>
  <c r="S9" i="6"/>
  <c r="R9" i="6"/>
  <c r="Q9" i="6"/>
  <c r="P9" i="6"/>
  <c r="E9" i="6"/>
  <c r="S96" i="5"/>
  <c r="R96" i="5"/>
  <c r="Q96" i="5"/>
  <c r="P96" i="5"/>
  <c r="E96" i="5"/>
  <c r="T95" i="5"/>
  <c r="S95" i="5"/>
  <c r="R95" i="5"/>
  <c r="Q95" i="5"/>
  <c r="P95" i="5"/>
  <c r="E95" i="5"/>
  <c r="U95" i="5" s="1"/>
  <c r="U94" i="5"/>
  <c r="T94" i="5"/>
  <c r="S94" i="5"/>
  <c r="R94" i="5"/>
  <c r="Q94" i="5"/>
  <c r="P94" i="5"/>
  <c r="E94" i="5"/>
  <c r="S93" i="5"/>
  <c r="R93" i="5"/>
  <c r="Q93" i="5"/>
  <c r="P93" i="5"/>
  <c r="E93" i="5"/>
  <c r="S92" i="5"/>
  <c r="R92" i="5"/>
  <c r="Q92" i="5"/>
  <c r="P92" i="5"/>
  <c r="E92" i="5"/>
  <c r="S91" i="5"/>
  <c r="R91" i="5"/>
  <c r="Q91" i="5"/>
  <c r="P91" i="5"/>
  <c r="E91" i="5"/>
  <c r="S90" i="5"/>
  <c r="R90" i="5"/>
  <c r="Q90" i="5"/>
  <c r="P90" i="5"/>
  <c r="E90" i="5"/>
  <c r="S89" i="5"/>
  <c r="R89" i="5"/>
  <c r="Q89" i="5"/>
  <c r="P89" i="5"/>
  <c r="E89" i="5"/>
  <c r="S88" i="5"/>
  <c r="R88" i="5"/>
  <c r="Q88" i="5"/>
  <c r="P88" i="5"/>
  <c r="E88" i="5"/>
  <c r="W75" i="5"/>
  <c r="V75" i="5"/>
  <c r="O75" i="5"/>
  <c r="N75" i="5"/>
  <c r="M75" i="5"/>
  <c r="L75" i="5"/>
  <c r="K75" i="5"/>
  <c r="J75" i="5"/>
  <c r="I75" i="5"/>
  <c r="H75" i="5"/>
  <c r="G75" i="5"/>
  <c r="F75" i="5"/>
  <c r="C75" i="5"/>
  <c r="B75" i="5"/>
  <c r="W74" i="5"/>
  <c r="V74" i="5"/>
  <c r="O74" i="5"/>
  <c r="N74" i="5"/>
  <c r="M74" i="5"/>
  <c r="L74" i="5"/>
  <c r="K74" i="5"/>
  <c r="J74" i="5"/>
  <c r="I74" i="5"/>
  <c r="H74" i="5"/>
  <c r="G74" i="5"/>
  <c r="F74" i="5"/>
  <c r="C74" i="5"/>
  <c r="B74" i="5"/>
  <c r="W73" i="5"/>
  <c r="V73" i="5"/>
  <c r="O73" i="5"/>
  <c r="N73" i="5"/>
  <c r="M73" i="5"/>
  <c r="L73" i="5"/>
  <c r="K73" i="5"/>
  <c r="J73" i="5"/>
  <c r="I73" i="5"/>
  <c r="H73" i="5"/>
  <c r="G73" i="5"/>
  <c r="F73" i="5"/>
  <c r="C73" i="5"/>
  <c r="B73" i="5"/>
  <c r="S72" i="5"/>
  <c r="R72" i="5"/>
  <c r="Q72" i="5"/>
  <c r="P72" i="5"/>
  <c r="E72" i="5"/>
  <c r="U72" i="5" s="1"/>
  <c r="S71" i="5"/>
  <c r="R71" i="5"/>
  <c r="Q71" i="5"/>
  <c r="P71" i="5"/>
  <c r="E71" i="5"/>
  <c r="W69" i="5"/>
  <c r="V69" i="5"/>
  <c r="O69" i="5"/>
  <c r="N69" i="5"/>
  <c r="M69" i="5"/>
  <c r="L69" i="5"/>
  <c r="K69" i="5"/>
  <c r="J69" i="5"/>
  <c r="I69" i="5"/>
  <c r="H69" i="5"/>
  <c r="G69" i="5"/>
  <c r="F69" i="5"/>
  <c r="C69" i="5"/>
  <c r="B69" i="5"/>
  <c r="O68" i="5"/>
  <c r="N68" i="5"/>
  <c r="M68" i="5"/>
  <c r="S68" i="5" s="1"/>
  <c r="L68" i="5"/>
  <c r="R68" i="5" s="1"/>
  <c r="K68" i="5"/>
  <c r="J68" i="5"/>
  <c r="I68" i="5"/>
  <c r="H68" i="5"/>
  <c r="G68" i="5"/>
  <c r="F68" i="5"/>
  <c r="C68" i="5"/>
  <c r="B68" i="5"/>
  <c r="S67" i="5"/>
  <c r="R67" i="5"/>
  <c r="Q67" i="5"/>
  <c r="P67" i="5"/>
  <c r="E67" i="5"/>
  <c r="U66" i="5"/>
  <c r="S66" i="5"/>
  <c r="R66" i="5"/>
  <c r="Q66" i="5"/>
  <c r="P66" i="5"/>
  <c r="E66" i="5"/>
  <c r="T66" i="5" s="1"/>
  <c r="T65" i="5"/>
  <c r="S65" i="5"/>
  <c r="R65" i="5"/>
  <c r="Q65" i="5"/>
  <c r="P65" i="5"/>
  <c r="E65" i="5"/>
  <c r="U65" i="5" s="1"/>
  <c r="T64" i="5"/>
  <c r="S64" i="5"/>
  <c r="R64" i="5"/>
  <c r="Q64" i="5"/>
  <c r="P64" i="5"/>
  <c r="E64" i="5"/>
  <c r="U64" i="5" s="1"/>
  <c r="S63" i="5"/>
  <c r="R63" i="5"/>
  <c r="Q63" i="5"/>
  <c r="P63" i="5"/>
  <c r="E63" i="5"/>
  <c r="U63" i="5" s="1"/>
  <c r="R61" i="5"/>
  <c r="O61" i="5"/>
  <c r="N61" i="5"/>
  <c r="M61" i="5"/>
  <c r="S61" i="5" s="1"/>
  <c r="L61" i="5"/>
  <c r="K61" i="5"/>
  <c r="J61" i="5"/>
  <c r="I61" i="5"/>
  <c r="H61" i="5"/>
  <c r="C61" i="5"/>
  <c r="B61" i="5"/>
  <c r="T60" i="5"/>
  <c r="S60" i="5"/>
  <c r="R60" i="5"/>
  <c r="Q60" i="5"/>
  <c r="P60" i="5"/>
  <c r="E60" i="5"/>
  <c r="U60" i="5" s="1"/>
  <c r="S59" i="5"/>
  <c r="R59" i="5"/>
  <c r="Q59" i="5"/>
  <c r="P59" i="5"/>
  <c r="E59" i="5"/>
  <c r="S58" i="5"/>
  <c r="R58" i="5"/>
  <c r="Q58" i="5"/>
  <c r="P58" i="5"/>
  <c r="E58" i="5"/>
  <c r="S57" i="5"/>
  <c r="R57" i="5"/>
  <c r="Q57" i="5"/>
  <c r="P57" i="5"/>
  <c r="E57" i="5"/>
  <c r="T57" i="5" s="1"/>
  <c r="O55" i="5"/>
  <c r="N55" i="5"/>
  <c r="M55" i="5"/>
  <c r="L55" i="5"/>
  <c r="K55" i="5"/>
  <c r="J55" i="5"/>
  <c r="I55" i="5"/>
  <c r="H55" i="5"/>
  <c r="G55" i="5"/>
  <c r="F55" i="5"/>
  <c r="C55" i="5"/>
  <c r="B55" i="5"/>
  <c r="U54" i="5"/>
  <c r="S54" i="5"/>
  <c r="R54" i="5"/>
  <c r="Q54" i="5"/>
  <c r="P54" i="5"/>
  <c r="E54" i="5"/>
  <c r="T54" i="5" s="1"/>
  <c r="S53" i="5"/>
  <c r="R53" i="5"/>
  <c r="Q53" i="5"/>
  <c r="P53" i="5"/>
  <c r="E53" i="5"/>
  <c r="S52" i="5"/>
  <c r="R52" i="5"/>
  <c r="Q52" i="5"/>
  <c r="P52" i="5"/>
  <c r="E52" i="5"/>
  <c r="U52" i="5" s="1"/>
  <c r="S51" i="5"/>
  <c r="R51" i="5"/>
  <c r="Q51" i="5"/>
  <c r="P51" i="5"/>
  <c r="E51" i="5"/>
  <c r="U50" i="5"/>
  <c r="T50" i="5"/>
  <c r="S50" i="5"/>
  <c r="R50" i="5"/>
  <c r="Q50" i="5"/>
  <c r="P50" i="5"/>
  <c r="E50" i="5"/>
  <c r="T49" i="5"/>
  <c r="S49" i="5"/>
  <c r="R49" i="5"/>
  <c r="Q49" i="5"/>
  <c r="P49" i="5"/>
  <c r="E49" i="5"/>
  <c r="U49" i="5" s="1"/>
  <c r="S48" i="5"/>
  <c r="R48" i="5"/>
  <c r="Q48" i="5"/>
  <c r="P48" i="5"/>
  <c r="E48" i="5"/>
  <c r="S47" i="5"/>
  <c r="R47" i="5"/>
  <c r="Q47" i="5"/>
  <c r="P47" i="5"/>
  <c r="E47" i="5"/>
  <c r="U46" i="5"/>
  <c r="S46" i="5"/>
  <c r="R46" i="5"/>
  <c r="Q46" i="5"/>
  <c r="P46" i="5"/>
  <c r="E46" i="5"/>
  <c r="T46" i="5" s="1"/>
  <c r="T45" i="5"/>
  <c r="S45" i="5"/>
  <c r="R45" i="5"/>
  <c r="Q45" i="5"/>
  <c r="P45" i="5"/>
  <c r="E45" i="5"/>
  <c r="U45" i="5" s="1"/>
  <c r="S44" i="5"/>
  <c r="R44" i="5"/>
  <c r="Q44" i="5"/>
  <c r="P44" i="5"/>
  <c r="E44" i="5"/>
  <c r="U44" i="5" s="1"/>
  <c r="O42" i="5"/>
  <c r="N42" i="5"/>
  <c r="M42" i="5"/>
  <c r="S42" i="5" s="1"/>
  <c r="L42" i="5"/>
  <c r="R42" i="5" s="1"/>
  <c r="K42" i="5"/>
  <c r="J42" i="5"/>
  <c r="I42" i="5"/>
  <c r="H42" i="5"/>
  <c r="G42" i="5"/>
  <c r="F42" i="5"/>
  <c r="C42" i="5"/>
  <c r="B42" i="5"/>
  <c r="S41" i="5"/>
  <c r="R41" i="5"/>
  <c r="Q41" i="5"/>
  <c r="P41" i="5"/>
  <c r="E41" i="5"/>
  <c r="U41" i="5" s="1"/>
  <c r="S40" i="5"/>
  <c r="R40" i="5"/>
  <c r="Q40" i="5"/>
  <c r="P40" i="5"/>
  <c r="E40" i="5"/>
  <c r="U40" i="5" s="1"/>
  <c r="S39" i="5"/>
  <c r="R39" i="5"/>
  <c r="Q39" i="5"/>
  <c r="P39" i="5"/>
  <c r="E39" i="5"/>
  <c r="S38" i="5"/>
  <c r="R38" i="5"/>
  <c r="Q38" i="5"/>
  <c r="P38" i="5"/>
  <c r="E38" i="5"/>
  <c r="S37" i="5"/>
  <c r="R37" i="5"/>
  <c r="Q37" i="5"/>
  <c r="P37" i="5"/>
  <c r="E37" i="5"/>
  <c r="O35" i="5"/>
  <c r="N35" i="5"/>
  <c r="M35" i="5"/>
  <c r="S35" i="5" s="1"/>
  <c r="L35" i="5"/>
  <c r="R35" i="5" s="1"/>
  <c r="K35" i="5"/>
  <c r="J35" i="5"/>
  <c r="I35" i="5"/>
  <c r="Q35" i="5" s="1"/>
  <c r="H35" i="5"/>
  <c r="P35" i="5" s="1"/>
  <c r="G35" i="5"/>
  <c r="F35" i="5"/>
  <c r="C35" i="5"/>
  <c r="B35" i="5"/>
  <c r="S34" i="5"/>
  <c r="R34" i="5"/>
  <c r="Q34" i="5"/>
  <c r="P34" i="5"/>
  <c r="E34" i="5"/>
  <c r="O32" i="5"/>
  <c r="N32" i="5"/>
  <c r="M32" i="5"/>
  <c r="S32" i="5" s="1"/>
  <c r="L32" i="5"/>
  <c r="K32" i="5"/>
  <c r="J32" i="5"/>
  <c r="I32" i="5"/>
  <c r="H32" i="5"/>
  <c r="G32" i="5"/>
  <c r="F32" i="5"/>
  <c r="C32" i="5"/>
  <c r="B32" i="5"/>
  <c r="S31" i="5"/>
  <c r="R31" i="5"/>
  <c r="Q31" i="5"/>
  <c r="P31" i="5"/>
  <c r="E31" i="5"/>
  <c r="S30" i="5"/>
  <c r="R30" i="5"/>
  <c r="Q30" i="5"/>
  <c r="P30" i="5"/>
  <c r="E30" i="5"/>
  <c r="S29" i="5"/>
  <c r="R29" i="5"/>
  <c r="Q29" i="5"/>
  <c r="P29" i="5"/>
  <c r="E29" i="5"/>
  <c r="T29" i="5" s="1"/>
  <c r="S28" i="5"/>
  <c r="R28" i="5"/>
  <c r="Q28" i="5"/>
  <c r="P28" i="5"/>
  <c r="E28" i="5"/>
  <c r="U28" i="5" s="1"/>
  <c r="W26" i="5"/>
  <c r="V26" i="5"/>
  <c r="O26" i="5"/>
  <c r="N26" i="5"/>
  <c r="M26" i="5"/>
  <c r="L26" i="5"/>
  <c r="K26" i="5"/>
  <c r="J26" i="5"/>
  <c r="I26" i="5"/>
  <c r="H26" i="5"/>
  <c r="G26" i="5"/>
  <c r="F26" i="5"/>
  <c r="C26" i="5"/>
  <c r="B26" i="5"/>
  <c r="E26" i="5" s="1"/>
  <c r="S25" i="5"/>
  <c r="R25" i="5"/>
  <c r="Q25" i="5"/>
  <c r="P25" i="5"/>
  <c r="E25" i="5"/>
  <c r="S24" i="5"/>
  <c r="R24" i="5"/>
  <c r="Q24" i="5"/>
  <c r="P24" i="5"/>
  <c r="E24" i="5"/>
  <c r="S23" i="5"/>
  <c r="R23" i="5"/>
  <c r="Q23" i="5"/>
  <c r="P23" i="5"/>
  <c r="T23" i="5" s="1"/>
  <c r="E23" i="5"/>
  <c r="S22" i="5"/>
  <c r="R22" i="5"/>
  <c r="Q22" i="5"/>
  <c r="P22" i="5"/>
  <c r="E22" i="5"/>
  <c r="U22" i="5" s="1"/>
  <c r="U21" i="5"/>
  <c r="T21" i="5"/>
  <c r="S21" i="5"/>
  <c r="R21" i="5"/>
  <c r="Q21" i="5"/>
  <c r="P21" i="5"/>
  <c r="E21" i="5"/>
  <c r="S20" i="5"/>
  <c r="R20" i="5"/>
  <c r="Q20" i="5"/>
  <c r="P20" i="5"/>
  <c r="E20" i="5"/>
  <c r="S19" i="5"/>
  <c r="R19" i="5"/>
  <c r="Q19" i="5"/>
  <c r="P19" i="5"/>
  <c r="E19" i="5"/>
  <c r="U19" i="5" s="1"/>
  <c r="O17" i="5"/>
  <c r="N17" i="5"/>
  <c r="M17" i="5"/>
  <c r="S17" i="5" s="1"/>
  <c r="L17" i="5"/>
  <c r="K17" i="5"/>
  <c r="J17" i="5"/>
  <c r="I17" i="5"/>
  <c r="H17" i="5"/>
  <c r="G17" i="5"/>
  <c r="F17" i="5"/>
  <c r="C17" i="5"/>
  <c r="B17" i="5"/>
  <c r="E17" i="5" s="1"/>
  <c r="T16" i="5"/>
  <c r="S16" i="5"/>
  <c r="R16" i="5"/>
  <c r="Q16" i="5"/>
  <c r="P16" i="5"/>
  <c r="E16" i="5"/>
  <c r="U16" i="5" s="1"/>
  <c r="S15" i="5"/>
  <c r="R15" i="5"/>
  <c r="Q15" i="5"/>
  <c r="P15" i="5"/>
  <c r="E15" i="5"/>
  <c r="S14" i="5"/>
  <c r="R14" i="5"/>
  <c r="Q14" i="5"/>
  <c r="P14" i="5"/>
  <c r="E14" i="5"/>
  <c r="S13" i="5"/>
  <c r="R13" i="5"/>
  <c r="Q13" i="5"/>
  <c r="P13" i="5"/>
  <c r="E13" i="5"/>
  <c r="T13" i="5" s="1"/>
  <c r="S12" i="5"/>
  <c r="R12" i="5"/>
  <c r="Q12" i="5"/>
  <c r="P12" i="5"/>
  <c r="E12" i="5"/>
  <c r="U12" i="5" s="1"/>
  <c r="S11" i="5"/>
  <c r="R11" i="5"/>
  <c r="Q11" i="5"/>
  <c r="P11" i="5"/>
  <c r="E11" i="5"/>
  <c r="U10" i="5"/>
  <c r="T10" i="5"/>
  <c r="S10" i="5"/>
  <c r="R10" i="5"/>
  <c r="Q10" i="5"/>
  <c r="P10" i="5"/>
  <c r="E10" i="5"/>
  <c r="S9" i="5"/>
  <c r="R9" i="5"/>
  <c r="Q9" i="5"/>
  <c r="P9" i="5"/>
  <c r="E9" i="5"/>
  <c r="T96" i="4"/>
  <c r="S96" i="4"/>
  <c r="R96" i="4"/>
  <c r="Q96" i="4"/>
  <c r="P96" i="4"/>
  <c r="E96" i="4"/>
  <c r="U96" i="4" s="1"/>
  <c r="S95" i="4"/>
  <c r="R95" i="4"/>
  <c r="Q95" i="4"/>
  <c r="P95" i="4"/>
  <c r="E95" i="4"/>
  <c r="S94" i="4"/>
  <c r="R94" i="4"/>
  <c r="Q94" i="4"/>
  <c r="P94" i="4"/>
  <c r="E94" i="4"/>
  <c r="S93" i="4"/>
  <c r="R93" i="4"/>
  <c r="Q93" i="4"/>
  <c r="P93" i="4"/>
  <c r="E93" i="4"/>
  <c r="S92" i="4"/>
  <c r="R92" i="4"/>
  <c r="Q92" i="4"/>
  <c r="P92" i="4"/>
  <c r="E92" i="4"/>
  <c r="U92" i="4" s="1"/>
  <c r="S91" i="4"/>
  <c r="R91" i="4"/>
  <c r="Q91" i="4"/>
  <c r="P91" i="4"/>
  <c r="E91" i="4"/>
  <c r="U91" i="4" s="1"/>
  <c r="U90" i="4"/>
  <c r="S90" i="4"/>
  <c r="R90" i="4"/>
  <c r="Q90" i="4"/>
  <c r="P90" i="4"/>
  <c r="E90" i="4"/>
  <c r="T90" i="4" s="1"/>
  <c r="S89" i="4"/>
  <c r="R89" i="4"/>
  <c r="Q89" i="4"/>
  <c r="P89" i="4"/>
  <c r="E89" i="4"/>
  <c r="S88" i="4"/>
  <c r="R88" i="4"/>
  <c r="Q88" i="4"/>
  <c r="P88" i="4"/>
  <c r="E88" i="4"/>
  <c r="O75" i="4"/>
  <c r="N75" i="4"/>
  <c r="M75" i="4"/>
  <c r="L75" i="4"/>
  <c r="K75" i="4"/>
  <c r="J75" i="4"/>
  <c r="I75" i="4"/>
  <c r="H75" i="4"/>
  <c r="G75" i="4"/>
  <c r="F75" i="4"/>
  <c r="C75" i="4"/>
  <c r="B75" i="4"/>
  <c r="R74" i="4"/>
  <c r="O74" i="4"/>
  <c r="N74" i="4"/>
  <c r="M74" i="4"/>
  <c r="S74" i="4" s="1"/>
  <c r="L74" i="4"/>
  <c r="K74" i="4"/>
  <c r="J74" i="4"/>
  <c r="I74" i="4"/>
  <c r="H74" i="4"/>
  <c r="G74" i="4"/>
  <c r="F74" i="4"/>
  <c r="C74" i="4"/>
  <c r="B74" i="4"/>
  <c r="S73" i="4"/>
  <c r="O73" i="4"/>
  <c r="N73" i="4"/>
  <c r="M73" i="4"/>
  <c r="L73" i="4"/>
  <c r="R73" i="4" s="1"/>
  <c r="K73" i="4"/>
  <c r="J73" i="4"/>
  <c r="I73" i="4"/>
  <c r="H73" i="4"/>
  <c r="P73" i="4" s="1"/>
  <c r="G73" i="4"/>
  <c r="F73" i="4"/>
  <c r="C73" i="4"/>
  <c r="B73" i="4"/>
  <c r="S72" i="4"/>
  <c r="R72" i="4"/>
  <c r="Q72" i="4"/>
  <c r="P72" i="4"/>
  <c r="E72" i="4"/>
  <c r="U71" i="4"/>
  <c r="T71" i="4"/>
  <c r="S71" i="4"/>
  <c r="R71" i="4"/>
  <c r="Q71" i="4"/>
  <c r="P71" i="4"/>
  <c r="E71" i="4"/>
  <c r="O69" i="4"/>
  <c r="N69" i="4"/>
  <c r="M69" i="4"/>
  <c r="L69" i="4"/>
  <c r="K69" i="4"/>
  <c r="J69" i="4"/>
  <c r="I69" i="4"/>
  <c r="H69" i="4"/>
  <c r="G69" i="4"/>
  <c r="F69" i="4"/>
  <c r="C69" i="4"/>
  <c r="B69" i="4"/>
  <c r="R68" i="4"/>
  <c r="O68" i="4"/>
  <c r="N68" i="4"/>
  <c r="M68" i="4"/>
  <c r="S68" i="4" s="1"/>
  <c r="L68" i="4"/>
  <c r="K68" i="4"/>
  <c r="J68" i="4"/>
  <c r="I68" i="4"/>
  <c r="H68" i="4"/>
  <c r="G68" i="4"/>
  <c r="F68" i="4"/>
  <c r="C68" i="4"/>
  <c r="B68" i="4"/>
  <c r="S67" i="4"/>
  <c r="R67" i="4"/>
  <c r="Q67" i="4"/>
  <c r="P67" i="4"/>
  <c r="E67" i="4"/>
  <c r="U66" i="4"/>
  <c r="S66" i="4"/>
  <c r="R66" i="4"/>
  <c r="Q66" i="4"/>
  <c r="P66" i="4"/>
  <c r="E66" i="4"/>
  <c r="T66" i="4" s="1"/>
  <c r="T65" i="4"/>
  <c r="S65" i="4"/>
  <c r="R65" i="4"/>
  <c r="Q65" i="4"/>
  <c r="P65" i="4"/>
  <c r="E65" i="4"/>
  <c r="U65" i="4" s="1"/>
  <c r="S64" i="4"/>
  <c r="R64" i="4"/>
  <c r="Q64" i="4"/>
  <c r="P64" i="4"/>
  <c r="E64" i="4"/>
  <c r="S63" i="4"/>
  <c r="R63" i="4"/>
  <c r="Q63" i="4"/>
  <c r="P63" i="4"/>
  <c r="E63" i="4"/>
  <c r="O61" i="4"/>
  <c r="N61" i="4"/>
  <c r="M61" i="4"/>
  <c r="S61" i="4" s="1"/>
  <c r="L61" i="4"/>
  <c r="R61" i="4" s="1"/>
  <c r="K61" i="4"/>
  <c r="J61" i="4"/>
  <c r="I61" i="4"/>
  <c r="H61" i="4"/>
  <c r="C61" i="4"/>
  <c r="B61" i="4"/>
  <c r="S60" i="4"/>
  <c r="R60" i="4"/>
  <c r="Q60" i="4"/>
  <c r="P60" i="4"/>
  <c r="E60" i="4"/>
  <c r="T60" i="4" s="1"/>
  <c r="S59" i="4"/>
  <c r="R59" i="4"/>
  <c r="Q59" i="4"/>
  <c r="P59" i="4"/>
  <c r="E59" i="4"/>
  <c r="U59" i="4" s="1"/>
  <c r="U58" i="4"/>
  <c r="T58" i="4"/>
  <c r="S58" i="4"/>
  <c r="R58" i="4"/>
  <c r="Q58" i="4"/>
  <c r="P58" i="4"/>
  <c r="E58" i="4"/>
  <c r="S57" i="4"/>
  <c r="R57" i="4"/>
  <c r="Q57" i="4"/>
  <c r="P57" i="4"/>
  <c r="E57" i="4"/>
  <c r="U57" i="4" s="1"/>
  <c r="O55" i="4"/>
  <c r="N55" i="4"/>
  <c r="M55" i="4"/>
  <c r="L55" i="4"/>
  <c r="R55" i="4" s="1"/>
  <c r="K55" i="4"/>
  <c r="J55" i="4"/>
  <c r="I55" i="4"/>
  <c r="H55" i="4"/>
  <c r="G55" i="4"/>
  <c r="F55" i="4"/>
  <c r="C55" i="4"/>
  <c r="B55" i="4"/>
  <c r="S54" i="4"/>
  <c r="R54" i="4"/>
  <c r="Q54" i="4"/>
  <c r="P54" i="4"/>
  <c r="E54" i="4"/>
  <c r="T54" i="4" s="1"/>
  <c r="S53" i="4"/>
  <c r="R53" i="4"/>
  <c r="Q53" i="4"/>
  <c r="P53" i="4"/>
  <c r="E53" i="4"/>
  <c r="U53" i="4" s="1"/>
  <c r="S52" i="4"/>
  <c r="R52" i="4"/>
  <c r="Q52" i="4"/>
  <c r="P52" i="4"/>
  <c r="E52" i="4"/>
  <c r="T52" i="4" s="1"/>
  <c r="S51" i="4"/>
  <c r="R51" i="4"/>
  <c r="Q51" i="4"/>
  <c r="P51" i="4"/>
  <c r="E51" i="4"/>
  <c r="U51" i="4" s="1"/>
  <c r="S50" i="4"/>
  <c r="R50" i="4"/>
  <c r="Q50" i="4"/>
  <c r="P50" i="4"/>
  <c r="E50" i="4"/>
  <c r="T50" i="4" s="1"/>
  <c r="S49" i="4"/>
  <c r="R49" i="4"/>
  <c r="Q49" i="4"/>
  <c r="P49" i="4"/>
  <c r="E49" i="4"/>
  <c r="U49" i="4" s="1"/>
  <c r="S48" i="4"/>
  <c r="R48" i="4"/>
  <c r="Q48" i="4"/>
  <c r="P48" i="4"/>
  <c r="E48" i="4"/>
  <c r="S47" i="4"/>
  <c r="R47" i="4"/>
  <c r="Q47" i="4"/>
  <c r="P47" i="4"/>
  <c r="E47" i="4"/>
  <c r="U46" i="4"/>
  <c r="T46" i="4"/>
  <c r="S46" i="4"/>
  <c r="R46" i="4"/>
  <c r="Q46" i="4"/>
  <c r="P46" i="4"/>
  <c r="E46" i="4"/>
  <c r="S45" i="4"/>
  <c r="R45" i="4"/>
  <c r="Q45" i="4"/>
  <c r="P45" i="4"/>
  <c r="E45" i="4"/>
  <c r="U45" i="4" s="1"/>
  <c r="S44" i="4"/>
  <c r="R44" i="4"/>
  <c r="Q44" i="4"/>
  <c r="P44" i="4"/>
  <c r="E44" i="4"/>
  <c r="T44" i="4" s="1"/>
  <c r="O42" i="4"/>
  <c r="N42" i="4"/>
  <c r="M42" i="4"/>
  <c r="S42" i="4" s="1"/>
  <c r="L42" i="4"/>
  <c r="R42" i="4" s="1"/>
  <c r="K42" i="4"/>
  <c r="J42" i="4"/>
  <c r="I42" i="4"/>
  <c r="H42" i="4"/>
  <c r="G42" i="4"/>
  <c r="F42" i="4"/>
  <c r="C42" i="4"/>
  <c r="B42" i="4"/>
  <c r="S41" i="4"/>
  <c r="R41" i="4"/>
  <c r="Q41" i="4"/>
  <c r="P41" i="4"/>
  <c r="E41" i="4"/>
  <c r="T41" i="4" s="1"/>
  <c r="S40" i="4"/>
  <c r="R40" i="4"/>
  <c r="Q40" i="4"/>
  <c r="P40" i="4"/>
  <c r="E40" i="4"/>
  <c r="S39" i="4"/>
  <c r="R39" i="4"/>
  <c r="Q39" i="4"/>
  <c r="P39" i="4"/>
  <c r="E39" i="4"/>
  <c r="T39" i="4" s="1"/>
  <c r="U38" i="4"/>
  <c r="S38" i="4"/>
  <c r="R38" i="4"/>
  <c r="Q38" i="4"/>
  <c r="P38" i="4"/>
  <c r="E38" i="4"/>
  <c r="T38" i="4" s="1"/>
  <c r="U37" i="4"/>
  <c r="T37" i="4"/>
  <c r="S37" i="4"/>
  <c r="R37" i="4"/>
  <c r="Q37" i="4"/>
  <c r="P37" i="4"/>
  <c r="E37" i="4"/>
  <c r="R35" i="4"/>
  <c r="O35" i="4"/>
  <c r="N35" i="4"/>
  <c r="M35" i="4"/>
  <c r="L35" i="4"/>
  <c r="K35" i="4"/>
  <c r="J35" i="4"/>
  <c r="I35" i="4"/>
  <c r="Q35" i="4" s="1"/>
  <c r="H35" i="4"/>
  <c r="P35" i="4" s="1"/>
  <c r="G35" i="4"/>
  <c r="F35" i="4"/>
  <c r="C35" i="4"/>
  <c r="B35" i="4"/>
  <c r="S34" i="4"/>
  <c r="R34" i="4"/>
  <c r="Q34" i="4"/>
  <c r="P34" i="4"/>
  <c r="T34" i="4" s="1"/>
  <c r="E34" i="4"/>
  <c r="O32" i="4"/>
  <c r="N32" i="4"/>
  <c r="M32" i="4"/>
  <c r="S32" i="4" s="1"/>
  <c r="L32" i="4"/>
  <c r="R32" i="4" s="1"/>
  <c r="K32" i="4"/>
  <c r="J32" i="4"/>
  <c r="I32" i="4"/>
  <c r="H32" i="4"/>
  <c r="G32" i="4"/>
  <c r="F32" i="4"/>
  <c r="C32" i="4"/>
  <c r="B32" i="4"/>
  <c r="E32" i="4" s="1"/>
  <c r="U31" i="4"/>
  <c r="T31" i="4"/>
  <c r="S31" i="4"/>
  <c r="R31" i="4"/>
  <c r="Q31" i="4"/>
  <c r="P31" i="4"/>
  <c r="E31" i="4"/>
  <c r="S30" i="4"/>
  <c r="R30" i="4"/>
  <c r="Q30" i="4"/>
  <c r="P30" i="4"/>
  <c r="E30" i="4"/>
  <c r="S29" i="4"/>
  <c r="R29" i="4"/>
  <c r="Q29" i="4"/>
  <c r="P29" i="4"/>
  <c r="E29" i="4"/>
  <c r="U29" i="4" s="1"/>
  <c r="S28" i="4"/>
  <c r="R28" i="4"/>
  <c r="Q28" i="4"/>
  <c r="P28" i="4"/>
  <c r="E28" i="4"/>
  <c r="U28" i="4" s="1"/>
  <c r="O26" i="4"/>
  <c r="N26" i="4"/>
  <c r="M26" i="4"/>
  <c r="L26" i="4"/>
  <c r="K26" i="4"/>
  <c r="J26" i="4"/>
  <c r="I26" i="4"/>
  <c r="H26" i="4"/>
  <c r="G26" i="4"/>
  <c r="F26" i="4"/>
  <c r="C26" i="4"/>
  <c r="B26" i="4"/>
  <c r="S25" i="4"/>
  <c r="R25" i="4"/>
  <c r="Q25" i="4"/>
  <c r="P25" i="4"/>
  <c r="E25" i="4"/>
  <c r="U25" i="4" s="1"/>
  <c r="U24" i="4"/>
  <c r="S24" i="4"/>
  <c r="R24" i="4"/>
  <c r="Q24" i="4"/>
  <c r="P24" i="4"/>
  <c r="E24" i="4"/>
  <c r="T24" i="4" s="1"/>
  <c r="T23" i="4"/>
  <c r="S23" i="4"/>
  <c r="R23" i="4"/>
  <c r="Q23" i="4"/>
  <c r="P23" i="4"/>
  <c r="E23" i="4"/>
  <c r="U23" i="4" s="1"/>
  <c r="S22" i="4"/>
  <c r="R22" i="4"/>
  <c r="Q22" i="4"/>
  <c r="P22" i="4"/>
  <c r="E22" i="4"/>
  <c r="T22" i="4" s="1"/>
  <c r="U21" i="4"/>
  <c r="S21" i="4"/>
  <c r="R21" i="4"/>
  <c r="Q21" i="4"/>
  <c r="P21" i="4"/>
  <c r="E21" i="4"/>
  <c r="T21" i="4" s="1"/>
  <c r="U20" i="4"/>
  <c r="T20" i="4"/>
  <c r="S20" i="4"/>
  <c r="R20" i="4"/>
  <c r="Q20" i="4"/>
  <c r="P20" i="4"/>
  <c r="E20" i="4"/>
  <c r="S19" i="4"/>
  <c r="R19" i="4"/>
  <c r="Q19" i="4"/>
  <c r="P19" i="4"/>
  <c r="E19" i="4"/>
  <c r="U19" i="4" s="1"/>
  <c r="O17" i="4"/>
  <c r="N17" i="4"/>
  <c r="M17" i="4"/>
  <c r="S17" i="4" s="1"/>
  <c r="L17" i="4"/>
  <c r="R17" i="4" s="1"/>
  <c r="K17" i="4"/>
  <c r="J17" i="4"/>
  <c r="I17" i="4"/>
  <c r="H17" i="4"/>
  <c r="G17" i="4"/>
  <c r="F17" i="4"/>
  <c r="C17" i="4"/>
  <c r="B17" i="4"/>
  <c r="S16" i="4"/>
  <c r="R16" i="4"/>
  <c r="Q16" i="4"/>
  <c r="P16" i="4"/>
  <c r="E16" i="4"/>
  <c r="U16" i="4" s="1"/>
  <c r="S15" i="4"/>
  <c r="R15" i="4"/>
  <c r="Q15" i="4"/>
  <c r="P15" i="4"/>
  <c r="E15" i="4"/>
  <c r="U15" i="4" s="1"/>
  <c r="S14" i="4"/>
  <c r="R14" i="4"/>
  <c r="Q14" i="4"/>
  <c r="P14" i="4"/>
  <c r="T14" i="4" s="1"/>
  <c r="E14" i="4"/>
  <c r="S13" i="4"/>
  <c r="R13" i="4"/>
  <c r="Q13" i="4"/>
  <c r="P13" i="4"/>
  <c r="E13" i="4"/>
  <c r="T13" i="4" s="1"/>
  <c r="S12" i="4"/>
  <c r="R12" i="4"/>
  <c r="Q12" i="4"/>
  <c r="P12" i="4"/>
  <c r="E12" i="4"/>
  <c r="U12" i="4" s="1"/>
  <c r="U11" i="4"/>
  <c r="S11" i="4"/>
  <c r="R11" i="4"/>
  <c r="Q11" i="4"/>
  <c r="P11" i="4"/>
  <c r="E11" i="4"/>
  <c r="T11" i="4" s="1"/>
  <c r="T10" i="4"/>
  <c r="S10" i="4"/>
  <c r="R10" i="4"/>
  <c r="Q10" i="4"/>
  <c r="U10" i="4" s="1"/>
  <c r="P10" i="4"/>
  <c r="E10" i="4"/>
  <c r="T9" i="4"/>
  <c r="S9" i="4"/>
  <c r="R9" i="4"/>
  <c r="Q9" i="4"/>
  <c r="P9" i="4"/>
  <c r="E9" i="4"/>
  <c r="U9" i="4" s="1"/>
  <c r="S96" i="3"/>
  <c r="R96" i="3"/>
  <c r="Q96" i="3"/>
  <c r="P96" i="3"/>
  <c r="E96" i="3"/>
  <c r="S95" i="3"/>
  <c r="R95" i="3"/>
  <c r="Q95" i="3"/>
  <c r="P95" i="3"/>
  <c r="E95" i="3"/>
  <c r="U95" i="3" s="1"/>
  <c r="T94" i="3"/>
  <c r="S94" i="3"/>
  <c r="R94" i="3"/>
  <c r="Q94" i="3"/>
  <c r="P94" i="3"/>
  <c r="E94" i="3"/>
  <c r="U94" i="3" s="1"/>
  <c r="S93" i="3"/>
  <c r="R93" i="3"/>
  <c r="Q93" i="3"/>
  <c r="P93" i="3"/>
  <c r="E93" i="3"/>
  <c r="T93" i="3" s="1"/>
  <c r="S92" i="3"/>
  <c r="R92" i="3"/>
  <c r="Q92" i="3"/>
  <c r="P92" i="3"/>
  <c r="E92" i="3"/>
  <c r="S91" i="3"/>
  <c r="R91" i="3"/>
  <c r="Q91" i="3"/>
  <c r="P91" i="3"/>
  <c r="E91" i="3"/>
  <c r="U91" i="3" s="1"/>
  <c r="S90" i="3"/>
  <c r="R90" i="3"/>
  <c r="Q90" i="3"/>
  <c r="P90" i="3"/>
  <c r="E90" i="3"/>
  <c r="U90" i="3" s="1"/>
  <c r="S89" i="3"/>
  <c r="R89" i="3"/>
  <c r="Q89" i="3"/>
  <c r="P89" i="3"/>
  <c r="E89" i="3"/>
  <c r="U89" i="3" s="1"/>
  <c r="T88" i="3"/>
  <c r="S88" i="3"/>
  <c r="R88" i="3"/>
  <c r="Q88" i="3"/>
  <c r="P88" i="3"/>
  <c r="E88" i="3"/>
  <c r="U88" i="3" s="1"/>
  <c r="O75" i="3"/>
  <c r="N75" i="3"/>
  <c r="M75" i="3"/>
  <c r="S75" i="3" s="1"/>
  <c r="L75" i="3"/>
  <c r="R75" i="3" s="1"/>
  <c r="K75" i="3"/>
  <c r="J75" i="3"/>
  <c r="I75" i="3"/>
  <c r="H75" i="3"/>
  <c r="G75" i="3"/>
  <c r="F75" i="3"/>
  <c r="C75" i="3"/>
  <c r="B75" i="3"/>
  <c r="O74" i="3"/>
  <c r="N74" i="3"/>
  <c r="M74" i="3"/>
  <c r="S74" i="3" s="1"/>
  <c r="L74" i="3"/>
  <c r="R74" i="3" s="1"/>
  <c r="K74" i="3"/>
  <c r="J74" i="3"/>
  <c r="I74" i="3"/>
  <c r="H74" i="3"/>
  <c r="G74" i="3"/>
  <c r="F74" i="3"/>
  <c r="C74" i="3"/>
  <c r="B74" i="3"/>
  <c r="O73" i="3"/>
  <c r="N73" i="3"/>
  <c r="M73" i="3"/>
  <c r="S73" i="3" s="1"/>
  <c r="L73" i="3"/>
  <c r="R73" i="3" s="1"/>
  <c r="K73" i="3"/>
  <c r="J73" i="3"/>
  <c r="I73" i="3"/>
  <c r="H73" i="3"/>
  <c r="G73" i="3"/>
  <c r="F73" i="3"/>
  <c r="C73" i="3"/>
  <c r="B73" i="3"/>
  <c r="E73" i="3" s="1"/>
  <c r="S72" i="3"/>
  <c r="R72" i="3"/>
  <c r="Q72" i="3"/>
  <c r="P72" i="3"/>
  <c r="E72" i="3"/>
  <c r="U71" i="3"/>
  <c r="S71" i="3"/>
  <c r="R71" i="3"/>
  <c r="Q71" i="3"/>
  <c r="P71" i="3"/>
  <c r="E71" i="3"/>
  <c r="O69" i="3"/>
  <c r="N69" i="3"/>
  <c r="M69" i="3"/>
  <c r="L69" i="3"/>
  <c r="K69" i="3"/>
  <c r="J69" i="3"/>
  <c r="I69" i="3"/>
  <c r="H69" i="3"/>
  <c r="G69" i="3"/>
  <c r="F69" i="3"/>
  <c r="C69" i="3"/>
  <c r="B69" i="3"/>
  <c r="S68" i="3"/>
  <c r="R68" i="3"/>
  <c r="O68" i="3"/>
  <c r="N68" i="3"/>
  <c r="M68" i="3"/>
  <c r="L68" i="3"/>
  <c r="K68" i="3"/>
  <c r="J68" i="3"/>
  <c r="I68" i="3"/>
  <c r="H68" i="3"/>
  <c r="G68" i="3"/>
  <c r="F68" i="3"/>
  <c r="C68" i="3"/>
  <c r="B68" i="3"/>
  <c r="S67" i="3"/>
  <c r="R67" i="3"/>
  <c r="Q67" i="3"/>
  <c r="P67" i="3"/>
  <c r="E67" i="3"/>
  <c r="T67" i="3" s="1"/>
  <c r="S66" i="3"/>
  <c r="R66" i="3"/>
  <c r="Q66" i="3"/>
  <c r="P66" i="3"/>
  <c r="E66" i="3"/>
  <c r="S65" i="3"/>
  <c r="R65" i="3"/>
  <c r="Q65" i="3"/>
  <c r="P65" i="3"/>
  <c r="E65" i="3"/>
  <c r="U65" i="3" s="1"/>
  <c r="U64" i="3"/>
  <c r="S64" i="3"/>
  <c r="R64" i="3"/>
  <c r="Q64" i="3"/>
  <c r="P64" i="3"/>
  <c r="E64" i="3"/>
  <c r="T64" i="3" s="1"/>
  <c r="S63" i="3"/>
  <c r="R63" i="3"/>
  <c r="Q63" i="3"/>
  <c r="P63" i="3"/>
  <c r="E63" i="3"/>
  <c r="T63" i="3" s="1"/>
  <c r="O61" i="3"/>
  <c r="N61" i="3"/>
  <c r="M61" i="3"/>
  <c r="S61" i="3" s="1"/>
  <c r="L61" i="3"/>
  <c r="R61" i="3" s="1"/>
  <c r="K61" i="3"/>
  <c r="J61" i="3"/>
  <c r="I61" i="3"/>
  <c r="H61" i="3"/>
  <c r="C61" i="3"/>
  <c r="B61" i="3"/>
  <c r="U60" i="3"/>
  <c r="S60" i="3"/>
  <c r="R60" i="3"/>
  <c r="Q60" i="3"/>
  <c r="P60" i="3"/>
  <c r="E60" i="3"/>
  <c r="T60" i="3" s="1"/>
  <c r="S59" i="3"/>
  <c r="R59" i="3"/>
  <c r="Q59" i="3"/>
  <c r="P59" i="3"/>
  <c r="E59" i="3"/>
  <c r="S58" i="3"/>
  <c r="R58" i="3"/>
  <c r="Q58" i="3"/>
  <c r="P58" i="3"/>
  <c r="E58" i="3"/>
  <c r="U57" i="3"/>
  <c r="T57" i="3"/>
  <c r="S57" i="3"/>
  <c r="R57" i="3"/>
  <c r="Q57" i="3"/>
  <c r="P57" i="3"/>
  <c r="E57" i="3"/>
  <c r="O55" i="3"/>
  <c r="N55" i="3"/>
  <c r="M55" i="3"/>
  <c r="S55" i="3" s="1"/>
  <c r="L55" i="3"/>
  <c r="R55" i="3" s="1"/>
  <c r="K55" i="3"/>
  <c r="J55" i="3"/>
  <c r="I55" i="3"/>
  <c r="H55" i="3"/>
  <c r="G55" i="3"/>
  <c r="F55" i="3"/>
  <c r="C55" i="3"/>
  <c r="B55" i="3"/>
  <c r="T54" i="3"/>
  <c r="S54" i="3"/>
  <c r="R54" i="3"/>
  <c r="Q54" i="3"/>
  <c r="P54" i="3"/>
  <c r="E54" i="3"/>
  <c r="U54" i="3" s="1"/>
  <c r="U53" i="3"/>
  <c r="T53" i="3"/>
  <c r="S53" i="3"/>
  <c r="R53" i="3"/>
  <c r="Q53" i="3"/>
  <c r="P53" i="3"/>
  <c r="E53" i="3"/>
  <c r="S52" i="3"/>
  <c r="R52" i="3"/>
  <c r="Q52" i="3"/>
  <c r="P52" i="3"/>
  <c r="E52" i="3"/>
  <c r="U52" i="3" s="1"/>
  <c r="S51" i="3"/>
  <c r="R51" i="3"/>
  <c r="Q51" i="3"/>
  <c r="P51" i="3"/>
  <c r="E51" i="3"/>
  <c r="U51" i="3" s="1"/>
  <c r="U50" i="3"/>
  <c r="S50" i="3"/>
  <c r="R50" i="3"/>
  <c r="Q50" i="3"/>
  <c r="P50" i="3"/>
  <c r="E50" i="3"/>
  <c r="T50" i="3" s="1"/>
  <c r="U49" i="3"/>
  <c r="S49" i="3"/>
  <c r="R49" i="3"/>
  <c r="Q49" i="3"/>
  <c r="P49" i="3"/>
  <c r="E49" i="3"/>
  <c r="T49" i="3" s="1"/>
  <c r="S48" i="3"/>
  <c r="R48" i="3"/>
  <c r="Q48" i="3"/>
  <c r="P48" i="3"/>
  <c r="E48" i="3"/>
  <c r="U48" i="3" s="1"/>
  <c r="S47" i="3"/>
  <c r="R47" i="3"/>
  <c r="Q47" i="3"/>
  <c r="P47" i="3"/>
  <c r="E47" i="3"/>
  <c r="U47" i="3" s="1"/>
  <c r="S46" i="3"/>
  <c r="R46" i="3"/>
  <c r="Q46" i="3"/>
  <c r="P46" i="3"/>
  <c r="E46" i="3"/>
  <c r="U45" i="3"/>
  <c r="T45" i="3"/>
  <c r="S45" i="3"/>
  <c r="R45" i="3"/>
  <c r="Q45" i="3"/>
  <c r="P45" i="3"/>
  <c r="E45" i="3"/>
  <c r="S44" i="3"/>
  <c r="R44" i="3"/>
  <c r="Q44" i="3"/>
  <c r="P44" i="3"/>
  <c r="E44" i="3"/>
  <c r="T44" i="3" s="1"/>
  <c r="O42" i="3"/>
  <c r="N42" i="3"/>
  <c r="M42" i="3"/>
  <c r="L42" i="3"/>
  <c r="R42" i="3" s="1"/>
  <c r="K42" i="3"/>
  <c r="J42" i="3"/>
  <c r="I42" i="3"/>
  <c r="H42" i="3"/>
  <c r="G42" i="3"/>
  <c r="F42" i="3"/>
  <c r="C42" i="3"/>
  <c r="B42" i="3"/>
  <c r="U41" i="3"/>
  <c r="T41" i="3"/>
  <c r="S41" i="3"/>
  <c r="R41" i="3"/>
  <c r="Q41" i="3"/>
  <c r="P41" i="3"/>
  <c r="E41" i="3"/>
  <c r="S40" i="3"/>
  <c r="R40" i="3"/>
  <c r="Q40" i="3"/>
  <c r="P40" i="3"/>
  <c r="E40" i="3"/>
  <c r="T40" i="3" s="1"/>
  <c r="S39" i="3"/>
  <c r="R39" i="3"/>
  <c r="Q39" i="3"/>
  <c r="P39" i="3"/>
  <c r="E39" i="3"/>
  <c r="T39" i="3" s="1"/>
  <c r="S38" i="3"/>
  <c r="R38" i="3"/>
  <c r="Q38" i="3"/>
  <c r="P38" i="3"/>
  <c r="E38" i="3"/>
  <c r="U38" i="3" s="1"/>
  <c r="S37" i="3"/>
  <c r="R37" i="3"/>
  <c r="Q37" i="3"/>
  <c r="P37" i="3"/>
  <c r="E37" i="3"/>
  <c r="O35" i="3"/>
  <c r="N35" i="3"/>
  <c r="M35" i="3"/>
  <c r="S35" i="3" s="1"/>
  <c r="L35" i="3"/>
  <c r="R35" i="3" s="1"/>
  <c r="K35" i="3"/>
  <c r="J35" i="3"/>
  <c r="I35" i="3"/>
  <c r="H35" i="3"/>
  <c r="P35" i="3" s="1"/>
  <c r="G35" i="3"/>
  <c r="F35" i="3"/>
  <c r="C35" i="3"/>
  <c r="B35" i="3"/>
  <c r="E35" i="3" s="1"/>
  <c r="S34" i="3"/>
  <c r="R34" i="3"/>
  <c r="Q34" i="3"/>
  <c r="P34" i="3"/>
  <c r="E34" i="3"/>
  <c r="U34" i="3" s="1"/>
  <c r="O32" i="3"/>
  <c r="N32" i="3"/>
  <c r="M32" i="3"/>
  <c r="S32" i="3" s="1"/>
  <c r="L32" i="3"/>
  <c r="R32" i="3" s="1"/>
  <c r="K32" i="3"/>
  <c r="J32" i="3"/>
  <c r="I32" i="3"/>
  <c r="H32" i="3"/>
  <c r="G32" i="3"/>
  <c r="F32" i="3"/>
  <c r="C32" i="3"/>
  <c r="B32" i="3"/>
  <c r="E32" i="3" s="1"/>
  <c r="S31" i="3"/>
  <c r="R31" i="3"/>
  <c r="Q31" i="3"/>
  <c r="P31" i="3"/>
  <c r="E31" i="3"/>
  <c r="U31" i="3" s="1"/>
  <c r="U30" i="3"/>
  <c r="S30" i="3"/>
  <c r="R30" i="3"/>
  <c r="Q30" i="3"/>
  <c r="P30" i="3"/>
  <c r="E30" i="3"/>
  <c r="T30" i="3" s="1"/>
  <c r="S29" i="3"/>
  <c r="R29" i="3"/>
  <c r="Q29" i="3"/>
  <c r="P29" i="3"/>
  <c r="E29" i="3"/>
  <c r="U29" i="3" s="1"/>
  <c r="S28" i="3"/>
  <c r="R28" i="3"/>
  <c r="Q28" i="3"/>
  <c r="P28" i="3"/>
  <c r="E28" i="3"/>
  <c r="O26" i="3"/>
  <c r="N26" i="3"/>
  <c r="M26" i="3"/>
  <c r="S26" i="3" s="1"/>
  <c r="L26" i="3"/>
  <c r="R26" i="3" s="1"/>
  <c r="K26" i="3"/>
  <c r="J26" i="3"/>
  <c r="I26" i="3"/>
  <c r="H26" i="3"/>
  <c r="G26" i="3"/>
  <c r="F26" i="3"/>
  <c r="C26" i="3"/>
  <c r="B26" i="3"/>
  <c r="E26" i="3" s="1"/>
  <c r="S25" i="3"/>
  <c r="R25" i="3"/>
  <c r="Q25" i="3"/>
  <c r="P25" i="3"/>
  <c r="E25" i="3"/>
  <c r="S24" i="3"/>
  <c r="R24" i="3"/>
  <c r="Q24" i="3"/>
  <c r="P24" i="3"/>
  <c r="E24" i="3"/>
  <c r="T24" i="3" s="1"/>
  <c r="T23" i="3"/>
  <c r="S23" i="3"/>
  <c r="R23" i="3"/>
  <c r="Q23" i="3"/>
  <c r="P23" i="3"/>
  <c r="E23" i="3"/>
  <c r="U23" i="3" s="1"/>
  <c r="S22" i="3"/>
  <c r="R22" i="3"/>
  <c r="Q22" i="3"/>
  <c r="P22" i="3"/>
  <c r="E22" i="3"/>
  <c r="T22" i="3" s="1"/>
  <c r="S21" i="3"/>
  <c r="R21" i="3"/>
  <c r="Q21" i="3"/>
  <c r="P21" i="3"/>
  <c r="E21" i="3"/>
  <c r="T20" i="3"/>
  <c r="S20" i="3"/>
  <c r="R20" i="3"/>
  <c r="Q20" i="3"/>
  <c r="P20" i="3"/>
  <c r="E20" i="3"/>
  <c r="U20" i="3" s="1"/>
  <c r="U19" i="3"/>
  <c r="T19" i="3"/>
  <c r="S19" i="3"/>
  <c r="R19" i="3"/>
  <c r="Q19" i="3"/>
  <c r="P19" i="3"/>
  <c r="E19" i="3"/>
  <c r="O17" i="3"/>
  <c r="N17" i="3"/>
  <c r="M17" i="3"/>
  <c r="S17" i="3" s="1"/>
  <c r="L17" i="3"/>
  <c r="R17" i="3" s="1"/>
  <c r="K17" i="3"/>
  <c r="J17" i="3"/>
  <c r="I17" i="3"/>
  <c r="Q17" i="3" s="1"/>
  <c r="H17" i="3"/>
  <c r="P17" i="3" s="1"/>
  <c r="G17" i="3"/>
  <c r="F17" i="3"/>
  <c r="C17" i="3"/>
  <c r="B17" i="3"/>
  <c r="U16" i="3"/>
  <c r="T16" i="3"/>
  <c r="S16" i="3"/>
  <c r="R16" i="3"/>
  <c r="Q16" i="3"/>
  <c r="P16" i="3"/>
  <c r="E16" i="3"/>
  <c r="S15" i="3"/>
  <c r="R15" i="3"/>
  <c r="Q15" i="3"/>
  <c r="P15" i="3"/>
  <c r="E15" i="3"/>
  <c r="U15" i="3" s="1"/>
  <c r="S14" i="3"/>
  <c r="R14" i="3"/>
  <c r="Q14" i="3"/>
  <c r="P14" i="3"/>
  <c r="E14" i="3"/>
  <c r="T14" i="3" s="1"/>
  <c r="T13" i="3"/>
  <c r="S13" i="3"/>
  <c r="R13" i="3"/>
  <c r="Q13" i="3"/>
  <c r="P13" i="3"/>
  <c r="E13" i="3"/>
  <c r="U13" i="3" s="1"/>
  <c r="S12" i="3"/>
  <c r="R12" i="3"/>
  <c r="Q12" i="3"/>
  <c r="P12" i="3"/>
  <c r="E12" i="3"/>
  <c r="U12" i="3" s="1"/>
  <c r="S11" i="3"/>
  <c r="R11" i="3"/>
  <c r="Q11" i="3"/>
  <c r="P11" i="3"/>
  <c r="E11" i="3"/>
  <c r="S10" i="3"/>
  <c r="R10" i="3"/>
  <c r="Q10" i="3"/>
  <c r="P10" i="3"/>
  <c r="E10" i="3"/>
  <c r="U10" i="3" s="1"/>
  <c r="U9" i="3"/>
  <c r="T9" i="3"/>
  <c r="S9" i="3"/>
  <c r="R9" i="3"/>
  <c r="Q9" i="3"/>
  <c r="P9" i="3"/>
  <c r="E9" i="3"/>
  <c r="S96" i="2"/>
  <c r="R96" i="2"/>
  <c r="Q96" i="2"/>
  <c r="P96" i="2"/>
  <c r="E96" i="2"/>
  <c r="U96" i="2" s="1"/>
  <c r="S95" i="2"/>
  <c r="R95" i="2"/>
  <c r="Q95" i="2"/>
  <c r="P95" i="2"/>
  <c r="E95" i="2"/>
  <c r="U94" i="2"/>
  <c r="T94" i="2"/>
  <c r="S94" i="2"/>
  <c r="R94" i="2"/>
  <c r="Q94" i="2"/>
  <c r="P94" i="2"/>
  <c r="E94" i="2"/>
  <c r="S93" i="2"/>
  <c r="R93" i="2"/>
  <c r="Q93" i="2"/>
  <c r="P93" i="2"/>
  <c r="E93" i="2"/>
  <c r="U93" i="2" s="1"/>
  <c r="S92" i="2"/>
  <c r="R92" i="2"/>
  <c r="Q92" i="2"/>
  <c r="P92" i="2"/>
  <c r="E92" i="2"/>
  <c r="S91" i="2"/>
  <c r="R91" i="2"/>
  <c r="Q91" i="2"/>
  <c r="P91" i="2"/>
  <c r="E91" i="2"/>
  <c r="T91" i="2" s="1"/>
  <c r="T90" i="2"/>
  <c r="S90" i="2"/>
  <c r="R90" i="2"/>
  <c r="Q90" i="2"/>
  <c r="P90" i="2"/>
  <c r="E90" i="2"/>
  <c r="U90" i="2" s="1"/>
  <c r="S89" i="2"/>
  <c r="R89" i="2"/>
  <c r="Q89" i="2"/>
  <c r="P89" i="2"/>
  <c r="E89" i="2"/>
  <c r="S88" i="2"/>
  <c r="R88" i="2"/>
  <c r="Q88" i="2"/>
  <c r="P88" i="2"/>
  <c r="E88" i="2"/>
  <c r="W75" i="2"/>
  <c r="V75" i="2"/>
  <c r="O75" i="2"/>
  <c r="N75" i="2"/>
  <c r="M75" i="2"/>
  <c r="L75" i="2"/>
  <c r="K75" i="2"/>
  <c r="J75" i="2"/>
  <c r="I75" i="2"/>
  <c r="H75" i="2"/>
  <c r="G75" i="2"/>
  <c r="F75" i="2"/>
  <c r="C75" i="2"/>
  <c r="B75" i="2"/>
  <c r="O74" i="2"/>
  <c r="N74" i="2"/>
  <c r="M74" i="2"/>
  <c r="S74" i="2" s="1"/>
  <c r="L74" i="2"/>
  <c r="K74" i="2"/>
  <c r="J74" i="2"/>
  <c r="I74" i="2"/>
  <c r="H74" i="2"/>
  <c r="P74" i="2" s="1"/>
  <c r="G74" i="2"/>
  <c r="F74" i="2"/>
  <c r="E74" i="2"/>
  <c r="C74" i="2"/>
  <c r="B74" i="2"/>
  <c r="O73" i="2"/>
  <c r="N73" i="2"/>
  <c r="M73" i="2"/>
  <c r="S73" i="2" s="1"/>
  <c r="L73" i="2"/>
  <c r="K73" i="2"/>
  <c r="J73" i="2"/>
  <c r="I73" i="2"/>
  <c r="H73" i="2"/>
  <c r="G73" i="2"/>
  <c r="F73" i="2"/>
  <c r="C73" i="2"/>
  <c r="B73" i="2"/>
  <c r="E73" i="2" s="1"/>
  <c r="S72" i="2"/>
  <c r="R72" i="2"/>
  <c r="Q72" i="2"/>
  <c r="P72" i="2"/>
  <c r="E72" i="2"/>
  <c r="U72" i="2" s="1"/>
  <c r="S71" i="2"/>
  <c r="R71" i="2"/>
  <c r="Q71" i="2"/>
  <c r="P71" i="2"/>
  <c r="E71" i="2"/>
  <c r="W69" i="2"/>
  <c r="V69" i="2"/>
  <c r="O69" i="2"/>
  <c r="N69" i="2"/>
  <c r="M69" i="2"/>
  <c r="L69" i="2"/>
  <c r="K69" i="2"/>
  <c r="J69" i="2"/>
  <c r="I69" i="2"/>
  <c r="H69" i="2"/>
  <c r="G69" i="2"/>
  <c r="F69" i="2"/>
  <c r="C69" i="2"/>
  <c r="B69" i="2"/>
  <c r="O68" i="2"/>
  <c r="N68" i="2"/>
  <c r="M68" i="2"/>
  <c r="S68" i="2" s="1"/>
  <c r="L68" i="2"/>
  <c r="R68" i="2" s="1"/>
  <c r="K68" i="2"/>
  <c r="J68" i="2"/>
  <c r="I68" i="2"/>
  <c r="H68" i="2"/>
  <c r="G68" i="2"/>
  <c r="F68" i="2"/>
  <c r="E68" i="2"/>
  <c r="C68" i="2"/>
  <c r="B68" i="2"/>
  <c r="T67" i="2"/>
  <c r="S67" i="2"/>
  <c r="R67" i="2"/>
  <c r="Q67" i="2"/>
  <c r="P67" i="2"/>
  <c r="E67" i="2"/>
  <c r="U67" i="2" s="1"/>
  <c r="S66" i="2"/>
  <c r="R66" i="2"/>
  <c r="Q66" i="2"/>
  <c r="P66" i="2"/>
  <c r="E66" i="2"/>
  <c r="U66" i="2" s="1"/>
  <c r="S65" i="2"/>
  <c r="R65" i="2"/>
  <c r="Q65" i="2"/>
  <c r="P65" i="2"/>
  <c r="E65" i="2"/>
  <c r="U65" i="2" s="1"/>
  <c r="S64" i="2"/>
  <c r="R64" i="2"/>
  <c r="Q64" i="2"/>
  <c r="P64" i="2"/>
  <c r="E64" i="2"/>
  <c r="T64" i="2" s="1"/>
  <c r="S63" i="2"/>
  <c r="R63" i="2"/>
  <c r="Q63" i="2"/>
  <c r="P63" i="2"/>
  <c r="E63" i="2"/>
  <c r="U63" i="2" s="1"/>
  <c r="O61" i="2"/>
  <c r="N61" i="2"/>
  <c r="M61" i="2"/>
  <c r="S61" i="2" s="1"/>
  <c r="L61" i="2"/>
  <c r="R61" i="2" s="1"/>
  <c r="K61" i="2"/>
  <c r="J61" i="2"/>
  <c r="I61" i="2"/>
  <c r="H61" i="2"/>
  <c r="C61" i="2"/>
  <c r="B61" i="2"/>
  <c r="S60" i="2"/>
  <c r="R60" i="2"/>
  <c r="Q60" i="2"/>
  <c r="P60" i="2"/>
  <c r="E60" i="2"/>
  <c r="U60" i="2" s="1"/>
  <c r="S59" i="2"/>
  <c r="R59" i="2"/>
  <c r="Q59" i="2"/>
  <c r="P59" i="2"/>
  <c r="E59" i="2"/>
  <c r="S58" i="2"/>
  <c r="R58" i="2"/>
  <c r="Q58" i="2"/>
  <c r="P58" i="2"/>
  <c r="E58" i="2"/>
  <c r="U57" i="2"/>
  <c r="T57" i="2"/>
  <c r="S57" i="2"/>
  <c r="R57" i="2"/>
  <c r="Q57" i="2"/>
  <c r="P57" i="2"/>
  <c r="E57" i="2"/>
  <c r="O55" i="2"/>
  <c r="N55" i="2"/>
  <c r="M55" i="2"/>
  <c r="L55" i="2"/>
  <c r="K55" i="2"/>
  <c r="J55" i="2"/>
  <c r="I55" i="2"/>
  <c r="H55" i="2"/>
  <c r="G55" i="2"/>
  <c r="F55" i="2"/>
  <c r="C55" i="2"/>
  <c r="B55" i="2"/>
  <c r="E55" i="2" s="1"/>
  <c r="S54" i="2"/>
  <c r="R54" i="2"/>
  <c r="Q54" i="2"/>
  <c r="P54" i="2"/>
  <c r="E54" i="2"/>
  <c r="S53" i="2"/>
  <c r="R53" i="2"/>
  <c r="Q53" i="2"/>
  <c r="P53" i="2"/>
  <c r="E53" i="2"/>
  <c r="T53" i="2" s="1"/>
  <c r="S52" i="2"/>
  <c r="R52" i="2"/>
  <c r="Q52" i="2"/>
  <c r="P52" i="2"/>
  <c r="E52" i="2"/>
  <c r="T52" i="2" s="1"/>
  <c r="S51" i="2"/>
  <c r="R51" i="2"/>
  <c r="Q51" i="2"/>
  <c r="P51" i="2"/>
  <c r="E51" i="2"/>
  <c r="T51" i="2" s="1"/>
  <c r="S50" i="2"/>
  <c r="R50" i="2"/>
  <c r="Q50" i="2"/>
  <c r="P50" i="2"/>
  <c r="E50" i="2"/>
  <c r="U50" i="2" s="1"/>
  <c r="U49" i="2"/>
  <c r="T49" i="2"/>
  <c r="S49" i="2"/>
  <c r="R49" i="2"/>
  <c r="Q49" i="2"/>
  <c r="P49" i="2"/>
  <c r="E49" i="2"/>
  <c r="S48" i="2"/>
  <c r="R48" i="2"/>
  <c r="Q48" i="2"/>
  <c r="P48" i="2"/>
  <c r="E48" i="2"/>
  <c r="U48" i="2" s="1"/>
  <c r="S47" i="2"/>
  <c r="R47" i="2"/>
  <c r="Q47" i="2"/>
  <c r="P47" i="2"/>
  <c r="E47" i="2"/>
  <c r="S46" i="2"/>
  <c r="R46" i="2"/>
  <c r="Q46" i="2"/>
  <c r="P46" i="2"/>
  <c r="E46" i="2"/>
  <c r="S45" i="2"/>
  <c r="R45" i="2"/>
  <c r="Q45" i="2"/>
  <c r="P45" i="2"/>
  <c r="E45" i="2"/>
  <c r="S44" i="2"/>
  <c r="R44" i="2"/>
  <c r="Q44" i="2"/>
  <c r="P44" i="2"/>
  <c r="E44" i="2"/>
  <c r="T44" i="2" s="1"/>
  <c r="O42" i="2"/>
  <c r="N42" i="2"/>
  <c r="M42" i="2"/>
  <c r="S42" i="2" s="1"/>
  <c r="L42" i="2"/>
  <c r="R42" i="2" s="1"/>
  <c r="K42" i="2"/>
  <c r="J42" i="2"/>
  <c r="I42" i="2"/>
  <c r="H42" i="2"/>
  <c r="G42" i="2"/>
  <c r="F42" i="2"/>
  <c r="C42" i="2"/>
  <c r="B42" i="2"/>
  <c r="E42" i="2" s="1"/>
  <c r="U41" i="2"/>
  <c r="S41" i="2"/>
  <c r="R41" i="2"/>
  <c r="Q41" i="2"/>
  <c r="P41" i="2"/>
  <c r="E41" i="2"/>
  <c r="T41" i="2" s="1"/>
  <c r="S40" i="2"/>
  <c r="R40" i="2"/>
  <c r="Q40" i="2"/>
  <c r="P40" i="2"/>
  <c r="E40" i="2"/>
  <c r="S39" i="2"/>
  <c r="R39" i="2"/>
  <c r="Q39" i="2"/>
  <c r="P39" i="2"/>
  <c r="E39" i="2"/>
  <c r="U39" i="2" s="1"/>
  <c r="S38" i="2"/>
  <c r="R38" i="2"/>
  <c r="Q38" i="2"/>
  <c r="P38" i="2"/>
  <c r="E38" i="2"/>
  <c r="U38" i="2" s="1"/>
  <c r="S37" i="2"/>
  <c r="R37" i="2"/>
  <c r="Q37" i="2"/>
  <c r="P37" i="2"/>
  <c r="E37" i="2"/>
  <c r="O35" i="2"/>
  <c r="N35" i="2"/>
  <c r="M35" i="2"/>
  <c r="S35" i="2" s="1"/>
  <c r="L35" i="2"/>
  <c r="R35" i="2" s="1"/>
  <c r="K35" i="2"/>
  <c r="J35" i="2"/>
  <c r="I35" i="2"/>
  <c r="Q35" i="2" s="1"/>
  <c r="H35" i="2"/>
  <c r="P35" i="2" s="1"/>
  <c r="G35" i="2"/>
  <c r="F35" i="2"/>
  <c r="C35" i="2"/>
  <c r="B35" i="2"/>
  <c r="E35" i="2" s="1"/>
  <c r="S34" i="2"/>
  <c r="R34" i="2"/>
  <c r="Q34" i="2"/>
  <c r="P34" i="2"/>
  <c r="E34" i="2"/>
  <c r="O32" i="2"/>
  <c r="N32" i="2"/>
  <c r="M32" i="2"/>
  <c r="S32" i="2" s="1"/>
  <c r="L32" i="2"/>
  <c r="R32" i="2" s="1"/>
  <c r="K32" i="2"/>
  <c r="J32" i="2"/>
  <c r="I32" i="2"/>
  <c r="H32" i="2"/>
  <c r="P32" i="2" s="1"/>
  <c r="G32" i="2"/>
  <c r="F32" i="2"/>
  <c r="C32" i="2"/>
  <c r="B32" i="2"/>
  <c r="U31" i="2"/>
  <c r="T31" i="2"/>
  <c r="S31" i="2"/>
  <c r="R31" i="2"/>
  <c r="Q31" i="2"/>
  <c r="P31" i="2"/>
  <c r="E31" i="2"/>
  <c r="U30" i="2"/>
  <c r="S30" i="2"/>
  <c r="R30" i="2"/>
  <c r="Q30" i="2"/>
  <c r="P30" i="2"/>
  <c r="E30" i="2"/>
  <c r="T30" i="2" s="1"/>
  <c r="S29" i="2"/>
  <c r="R29" i="2"/>
  <c r="Q29" i="2"/>
  <c r="P29" i="2"/>
  <c r="E29" i="2"/>
  <c r="U29" i="2" s="1"/>
  <c r="S28" i="2"/>
  <c r="R28" i="2"/>
  <c r="Q28" i="2"/>
  <c r="P28" i="2"/>
  <c r="E28" i="2"/>
  <c r="U28" i="2" s="1"/>
  <c r="W26" i="2"/>
  <c r="V26" i="2"/>
  <c r="O26" i="2"/>
  <c r="N26" i="2"/>
  <c r="M26" i="2"/>
  <c r="S26" i="2" s="1"/>
  <c r="L26" i="2"/>
  <c r="R26" i="2" s="1"/>
  <c r="K26" i="2"/>
  <c r="J26" i="2"/>
  <c r="I26" i="2"/>
  <c r="H26" i="2"/>
  <c r="G26" i="2"/>
  <c r="F26" i="2"/>
  <c r="C26" i="2"/>
  <c r="B26" i="2"/>
  <c r="S25" i="2"/>
  <c r="R25" i="2"/>
  <c r="Q25" i="2"/>
  <c r="P25" i="2"/>
  <c r="E25" i="2"/>
  <c r="U25" i="2" s="1"/>
  <c r="S24" i="2"/>
  <c r="R24" i="2"/>
  <c r="Q24" i="2"/>
  <c r="P24" i="2"/>
  <c r="E24" i="2"/>
  <c r="U24" i="2" s="1"/>
  <c r="S23" i="2"/>
  <c r="R23" i="2"/>
  <c r="Q23" i="2"/>
  <c r="P23" i="2"/>
  <c r="E23" i="2"/>
  <c r="U23" i="2" s="1"/>
  <c r="S22" i="2"/>
  <c r="R22" i="2"/>
  <c r="Q22" i="2"/>
  <c r="P22" i="2"/>
  <c r="E22" i="2"/>
  <c r="T22" i="2" s="1"/>
  <c r="S21" i="2"/>
  <c r="R21" i="2"/>
  <c r="Q21" i="2"/>
  <c r="P21" i="2"/>
  <c r="E21" i="2"/>
  <c r="S20" i="2"/>
  <c r="R20" i="2"/>
  <c r="Q20" i="2"/>
  <c r="P20" i="2"/>
  <c r="E20" i="2"/>
  <c r="T20" i="2" s="1"/>
  <c r="U19" i="2"/>
  <c r="T19" i="2"/>
  <c r="S19" i="2"/>
  <c r="R19" i="2"/>
  <c r="Q19" i="2"/>
  <c r="P19" i="2"/>
  <c r="E19" i="2"/>
  <c r="O17" i="2"/>
  <c r="N17" i="2"/>
  <c r="M17" i="2"/>
  <c r="S17" i="2" s="1"/>
  <c r="L17" i="2"/>
  <c r="R17" i="2" s="1"/>
  <c r="K17" i="2"/>
  <c r="J17" i="2"/>
  <c r="I17" i="2"/>
  <c r="Q17" i="2" s="1"/>
  <c r="H17" i="2"/>
  <c r="G17" i="2"/>
  <c r="F17" i="2"/>
  <c r="C17" i="2"/>
  <c r="B17" i="2"/>
  <c r="E17" i="2" s="1"/>
  <c r="U16" i="2"/>
  <c r="T16" i="2"/>
  <c r="S16" i="2"/>
  <c r="R16" i="2"/>
  <c r="Q16" i="2"/>
  <c r="P16" i="2"/>
  <c r="E16" i="2"/>
  <c r="S15" i="2"/>
  <c r="R15" i="2"/>
  <c r="Q15" i="2"/>
  <c r="P15" i="2"/>
  <c r="E15" i="2"/>
  <c r="U15" i="2" s="1"/>
  <c r="S14" i="2"/>
  <c r="R14" i="2"/>
  <c r="Q14" i="2"/>
  <c r="P14" i="2"/>
  <c r="E14" i="2"/>
  <c r="S13" i="2"/>
  <c r="R13" i="2"/>
  <c r="Q13" i="2"/>
  <c r="P13" i="2"/>
  <c r="E13" i="2"/>
  <c r="U13" i="2" s="1"/>
  <c r="S12" i="2"/>
  <c r="R12" i="2"/>
  <c r="Q12" i="2"/>
  <c r="P12" i="2"/>
  <c r="E12" i="2"/>
  <c r="U12" i="2" s="1"/>
  <c r="S11" i="2"/>
  <c r="R11" i="2"/>
  <c r="Q11" i="2"/>
  <c r="P11" i="2"/>
  <c r="E11" i="2"/>
  <c r="T11" i="2" s="1"/>
  <c r="T10" i="2"/>
  <c r="S10" i="2"/>
  <c r="R10" i="2"/>
  <c r="Q10" i="2"/>
  <c r="U10" i="2" s="1"/>
  <c r="P10" i="2"/>
  <c r="E10" i="2"/>
  <c r="S9" i="2"/>
  <c r="R9" i="2"/>
  <c r="Q9" i="2"/>
  <c r="P9" i="2"/>
  <c r="E9" i="2"/>
  <c r="S96" i="1"/>
  <c r="R96" i="1"/>
  <c r="Q96" i="1"/>
  <c r="P96" i="1"/>
  <c r="E96" i="1"/>
  <c r="U96" i="1" s="1"/>
  <c r="S95" i="1"/>
  <c r="R95" i="1"/>
  <c r="Q95" i="1"/>
  <c r="P95" i="1"/>
  <c r="E95" i="1"/>
  <c r="U95" i="1" s="1"/>
  <c r="U94" i="1"/>
  <c r="T94" i="1"/>
  <c r="S94" i="1"/>
  <c r="R94" i="1"/>
  <c r="Q94" i="1"/>
  <c r="P94" i="1"/>
  <c r="E94" i="1"/>
  <c r="S93" i="1"/>
  <c r="R93" i="1"/>
  <c r="Q93" i="1"/>
  <c r="P93" i="1"/>
  <c r="E93" i="1"/>
  <c r="T92" i="1"/>
  <c r="S92" i="1"/>
  <c r="R92" i="1"/>
  <c r="Q92" i="1"/>
  <c r="P92" i="1"/>
  <c r="E92" i="1"/>
  <c r="U92" i="1" s="1"/>
  <c r="S91" i="1"/>
  <c r="R91" i="1"/>
  <c r="Q91" i="1"/>
  <c r="P91" i="1"/>
  <c r="E91" i="1"/>
  <c r="S90" i="1"/>
  <c r="R90" i="1"/>
  <c r="Q90" i="1"/>
  <c r="P90" i="1"/>
  <c r="E90" i="1"/>
  <c r="U90" i="1" s="1"/>
  <c r="S89" i="1"/>
  <c r="R89" i="1"/>
  <c r="Q89" i="1"/>
  <c r="P89" i="1"/>
  <c r="E89" i="1"/>
  <c r="U89" i="1" s="1"/>
  <c r="S88" i="1"/>
  <c r="R88" i="1"/>
  <c r="Q88" i="1"/>
  <c r="P88" i="1"/>
  <c r="E88" i="1"/>
  <c r="T88" i="1" s="1"/>
  <c r="W75" i="1"/>
  <c r="V75" i="1"/>
  <c r="O75" i="1"/>
  <c r="N75" i="1"/>
  <c r="M75" i="1"/>
  <c r="L75" i="1"/>
  <c r="K75" i="1"/>
  <c r="J75" i="1"/>
  <c r="I75" i="1"/>
  <c r="H75" i="1"/>
  <c r="G75" i="1"/>
  <c r="F75" i="1"/>
  <c r="C75" i="1"/>
  <c r="B75" i="1"/>
  <c r="W74" i="1"/>
  <c r="V74" i="1"/>
  <c r="O74" i="1"/>
  <c r="N74" i="1"/>
  <c r="P74" i="1" s="1"/>
  <c r="M74" i="1"/>
  <c r="L74" i="1"/>
  <c r="K74" i="1"/>
  <c r="J74" i="1"/>
  <c r="I74" i="1"/>
  <c r="H74" i="1"/>
  <c r="G74" i="1"/>
  <c r="F74" i="1"/>
  <c r="C74" i="1"/>
  <c r="B74" i="1"/>
  <c r="W73" i="1"/>
  <c r="V73" i="1"/>
  <c r="S73" i="1"/>
  <c r="O73" i="1"/>
  <c r="N73" i="1"/>
  <c r="M73" i="1"/>
  <c r="L73" i="1"/>
  <c r="R73" i="1" s="1"/>
  <c r="K73" i="1"/>
  <c r="J73" i="1"/>
  <c r="I73" i="1"/>
  <c r="H73" i="1"/>
  <c r="P73" i="1" s="1"/>
  <c r="G73" i="1"/>
  <c r="F73" i="1"/>
  <c r="C73" i="1"/>
  <c r="B73" i="1"/>
  <c r="E73" i="1" s="1"/>
  <c r="S72" i="1"/>
  <c r="R72" i="1"/>
  <c r="Q72" i="1"/>
  <c r="P72" i="1"/>
  <c r="E72" i="1"/>
  <c r="U72" i="1" s="1"/>
  <c r="S71" i="1"/>
  <c r="R71" i="1"/>
  <c r="Q71" i="1"/>
  <c r="U71" i="1" s="1"/>
  <c r="P71" i="1"/>
  <c r="E71" i="1"/>
  <c r="W69" i="1"/>
  <c r="V69" i="1"/>
  <c r="O69" i="1"/>
  <c r="N69" i="1"/>
  <c r="M69" i="1"/>
  <c r="L69" i="1"/>
  <c r="K69" i="1"/>
  <c r="J69" i="1"/>
  <c r="I69" i="1"/>
  <c r="H69" i="1"/>
  <c r="G69" i="1"/>
  <c r="F69" i="1"/>
  <c r="C69" i="1"/>
  <c r="B69" i="1"/>
  <c r="S68" i="1"/>
  <c r="O68" i="1"/>
  <c r="N68" i="1"/>
  <c r="M68" i="1"/>
  <c r="L68" i="1"/>
  <c r="R68" i="1" s="1"/>
  <c r="K68" i="1"/>
  <c r="J68" i="1"/>
  <c r="I68" i="1"/>
  <c r="H68" i="1"/>
  <c r="G68" i="1"/>
  <c r="F68" i="1"/>
  <c r="C68" i="1"/>
  <c r="B68" i="1"/>
  <c r="U67" i="1"/>
  <c r="S67" i="1"/>
  <c r="R67" i="1"/>
  <c r="Q67" i="1"/>
  <c r="P67" i="1"/>
  <c r="E67" i="1"/>
  <c r="T67" i="1" s="1"/>
  <c r="U66" i="1"/>
  <c r="T66" i="1"/>
  <c r="S66" i="1"/>
  <c r="R66" i="1"/>
  <c r="Q66" i="1"/>
  <c r="P66" i="1"/>
  <c r="E66" i="1"/>
  <c r="S65" i="1"/>
  <c r="R65" i="1"/>
  <c r="Q65" i="1"/>
  <c r="P65" i="1"/>
  <c r="E65" i="1"/>
  <c r="U65" i="1" s="1"/>
  <c r="S64" i="1"/>
  <c r="R64" i="1"/>
  <c r="Q64" i="1"/>
  <c r="P64" i="1"/>
  <c r="E64" i="1"/>
  <c r="T64" i="1" s="1"/>
  <c r="S63" i="1"/>
  <c r="R63" i="1"/>
  <c r="Q63" i="1"/>
  <c r="P63" i="1"/>
  <c r="E63" i="1"/>
  <c r="U63" i="1" s="1"/>
  <c r="R61" i="1"/>
  <c r="O61" i="1"/>
  <c r="N61" i="1"/>
  <c r="M61" i="1"/>
  <c r="S61" i="1" s="1"/>
  <c r="L61" i="1"/>
  <c r="K61" i="1"/>
  <c r="J61" i="1"/>
  <c r="I61" i="1"/>
  <c r="H61" i="1"/>
  <c r="C61" i="1"/>
  <c r="B61" i="1"/>
  <c r="S60" i="1"/>
  <c r="R60" i="1"/>
  <c r="Q60" i="1"/>
  <c r="P60" i="1"/>
  <c r="E60" i="1"/>
  <c r="U60" i="1" s="1"/>
  <c r="S59" i="1"/>
  <c r="R59" i="1"/>
  <c r="Q59" i="1"/>
  <c r="P59" i="1"/>
  <c r="E59" i="1"/>
  <c r="T59" i="1" s="1"/>
  <c r="S58" i="1"/>
  <c r="R58" i="1"/>
  <c r="Q58" i="1"/>
  <c r="P58" i="1"/>
  <c r="E58" i="1"/>
  <c r="U57" i="1"/>
  <c r="T57" i="1"/>
  <c r="S57" i="1"/>
  <c r="R57" i="1"/>
  <c r="Q57" i="1"/>
  <c r="P57" i="1"/>
  <c r="E57" i="1"/>
  <c r="V55" i="1"/>
  <c r="O55" i="1"/>
  <c r="N55" i="1"/>
  <c r="M55" i="1"/>
  <c r="L55" i="1"/>
  <c r="K55" i="1"/>
  <c r="J55" i="1"/>
  <c r="I55" i="1"/>
  <c r="H55" i="1"/>
  <c r="G55" i="1"/>
  <c r="F55" i="1"/>
  <c r="C55" i="1"/>
  <c r="B55" i="1"/>
  <c r="S54" i="1"/>
  <c r="R54" i="1"/>
  <c r="Q54" i="1"/>
  <c r="P54" i="1"/>
  <c r="E54" i="1"/>
  <c r="U54" i="1" s="1"/>
  <c r="T53" i="1"/>
  <c r="S53" i="1"/>
  <c r="R53" i="1"/>
  <c r="Q53" i="1"/>
  <c r="P53" i="1"/>
  <c r="E53" i="1"/>
  <c r="U53" i="1" s="1"/>
  <c r="S52" i="1"/>
  <c r="R52" i="1"/>
  <c r="Q52" i="1"/>
  <c r="P52" i="1"/>
  <c r="E52" i="1"/>
  <c r="U52" i="1" s="1"/>
  <c r="S51" i="1"/>
  <c r="R51" i="1"/>
  <c r="Q51" i="1"/>
  <c r="P51" i="1"/>
  <c r="E51" i="1"/>
  <c r="U51" i="1" s="1"/>
  <c r="S50" i="1"/>
  <c r="R50" i="1"/>
  <c r="Q50" i="1"/>
  <c r="P50" i="1"/>
  <c r="E50" i="1"/>
  <c r="U50" i="1" s="1"/>
  <c r="U49" i="1"/>
  <c r="S49" i="1"/>
  <c r="R49" i="1"/>
  <c r="Q49" i="1"/>
  <c r="P49" i="1"/>
  <c r="E49" i="1"/>
  <c r="T49" i="1" s="1"/>
  <c r="S48" i="1"/>
  <c r="R48" i="1"/>
  <c r="Q48" i="1"/>
  <c r="P48" i="1"/>
  <c r="E48" i="1"/>
  <c r="U48" i="1" s="1"/>
  <c r="S47" i="1"/>
  <c r="R47" i="1"/>
  <c r="Q47" i="1"/>
  <c r="P47" i="1"/>
  <c r="E47" i="1"/>
  <c r="T47" i="1" s="1"/>
  <c r="S46" i="1"/>
  <c r="R46" i="1"/>
  <c r="Q46" i="1"/>
  <c r="P46" i="1"/>
  <c r="E46" i="1"/>
  <c r="U46" i="1" s="1"/>
  <c r="S45" i="1"/>
  <c r="R45" i="1"/>
  <c r="Q45" i="1"/>
  <c r="P45" i="1"/>
  <c r="E45" i="1"/>
  <c r="T45" i="1" s="1"/>
  <c r="S44" i="1"/>
  <c r="R44" i="1"/>
  <c r="Q44" i="1"/>
  <c r="P44" i="1"/>
  <c r="E44" i="1"/>
  <c r="U44" i="1" s="1"/>
  <c r="V42" i="1"/>
  <c r="O42" i="1"/>
  <c r="N42" i="1"/>
  <c r="M42" i="1"/>
  <c r="L42" i="1"/>
  <c r="K42" i="1"/>
  <c r="J42" i="1"/>
  <c r="I42" i="1"/>
  <c r="H42" i="1"/>
  <c r="G42" i="1"/>
  <c r="F42" i="1"/>
  <c r="C42" i="1"/>
  <c r="B42" i="1"/>
  <c r="S41" i="1"/>
  <c r="R41" i="1"/>
  <c r="Q41" i="1"/>
  <c r="P41" i="1"/>
  <c r="E41" i="1"/>
  <c r="U41" i="1" s="1"/>
  <c r="S40" i="1"/>
  <c r="R40" i="1"/>
  <c r="Q40" i="1"/>
  <c r="P40" i="1"/>
  <c r="E40" i="1"/>
  <c r="U40" i="1" s="1"/>
  <c r="S39" i="1"/>
  <c r="R39" i="1"/>
  <c r="Q39" i="1"/>
  <c r="P39" i="1"/>
  <c r="E39" i="1"/>
  <c r="T39" i="1" s="1"/>
  <c r="S38" i="1"/>
  <c r="R38" i="1"/>
  <c r="Q38" i="1"/>
  <c r="P38" i="1"/>
  <c r="E38" i="1"/>
  <c r="U38" i="1" s="1"/>
  <c r="U37" i="1"/>
  <c r="T37" i="1"/>
  <c r="S37" i="1"/>
  <c r="R37" i="1"/>
  <c r="Q37" i="1"/>
  <c r="P37" i="1"/>
  <c r="E37" i="1"/>
  <c r="O35" i="1"/>
  <c r="N35" i="1"/>
  <c r="R35" i="1" s="1"/>
  <c r="M35" i="1"/>
  <c r="L35" i="1"/>
  <c r="K35" i="1"/>
  <c r="J35" i="1"/>
  <c r="I35" i="1"/>
  <c r="Q35" i="1" s="1"/>
  <c r="H35" i="1"/>
  <c r="P35" i="1" s="1"/>
  <c r="G35" i="1"/>
  <c r="F35" i="1"/>
  <c r="C35" i="1"/>
  <c r="B35" i="1"/>
  <c r="E35" i="1" s="1"/>
  <c r="U34" i="1"/>
  <c r="T34" i="1"/>
  <c r="S34" i="1"/>
  <c r="R34" i="1"/>
  <c r="Q34" i="1"/>
  <c r="P34" i="1"/>
  <c r="E34" i="1"/>
  <c r="V32" i="1"/>
  <c r="O32" i="1"/>
  <c r="S32" i="1" s="1"/>
  <c r="N32" i="1"/>
  <c r="R32" i="1" s="1"/>
  <c r="M32" i="1"/>
  <c r="L32" i="1"/>
  <c r="K32" i="1"/>
  <c r="J32" i="1"/>
  <c r="I32" i="1"/>
  <c r="Q32" i="1" s="1"/>
  <c r="H32" i="1"/>
  <c r="P32" i="1" s="1"/>
  <c r="G32" i="1"/>
  <c r="F32" i="1"/>
  <c r="C32" i="1"/>
  <c r="B32" i="1"/>
  <c r="U31" i="1"/>
  <c r="T31" i="1"/>
  <c r="S31" i="1"/>
  <c r="R31" i="1"/>
  <c r="Q31" i="1"/>
  <c r="P31" i="1"/>
  <c r="E31" i="1"/>
  <c r="T30" i="1"/>
  <c r="S30" i="1"/>
  <c r="R30" i="1"/>
  <c r="Q30" i="1"/>
  <c r="U30" i="1" s="1"/>
  <c r="P30" i="1"/>
  <c r="E30" i="1"/>
  <c r="S29" i="1"/>
  <c r="R29" i="1"/>
  <c r="Q29" i="1"/>
  <c r="P29" i="1"/>
  <c r="E29" i="1"/>
  <c r="U29" i="1" s="1"/>
  <c r="S28" i="1"/>
  <c r="R28" i="1"/>
  <c r="Q28" i="1"/>
  <c r="P28" i="1"/>
  <c r="E28" i="1"/>
  <c r="T28" i="1" s="1"/>
  <c r="W26" i="1"/>
  <c r="V26" i="1"/>
  <c r="O26" i="1"/>
  <c r="N26" i="1"/>
  <c r="M26" i="1"/>
  <c r="L26" i="1"/>
  <c r="K26" i="1"/>
  <c r="J26" i="1"/>
  <c r="I26" i="1"/>
  <c r="H26" i="1"/>
  <c r="G26" i="1"/>
  <c r="F26" i="1"/>
  <c r="C26" i="1"/>
  <c r="B26" i="1"/>
  <c r="S25" i="1"/>
  <c r="R25" i="1"/>
  <c r="Q25" i="1"/>
  <c r="P25" i="1"/>
  <c r="E25" i="1"/>
  <c r="U25" i="1" s="1"/>
  <c r="S24" i="1"/>
  <c r="R24" i="1"/>
  <c r="Q24" i="1"/>
  <c r="P24" i="1"/>
  <c r="E24" i="1"/>
  <c r="U24" i="1" s="1"/>
  <c r="S23" i="1"/>
  <c r="R23" i="1"/>
  <c r="Q23" i="1"/>
  <c r="P23" i="1"/>
  <c r="E23" i="1"/>
  <c r="T23" i="1" s="1"/>
  <c r="S22" i="1"/>
  <c r="R22" i="1"/>
  <c r="Q22" i="1"/>
  <c r="P22" i="1"/>
  <c r="E22" i="1"/>
  <c r="S21" i="1"/>
  <c r="R21" i="1"/>
  <c r="Q21" i="1"/>
  <c r="P21" i="1"/>
  <c r="E21" i="1"/>
  <c r="T21" i="1" s="1"/>
  <c r="S20" i="1"/>
  <c r="R20" i="1"/>
  <c r="Q20" i="1"/>
  <c r="P20" i="1"/>
  <c r="E20" i="1"/>
  <c r="U20" i="1" s="1"/>
  <c r="S19" i="1"/>
  <c r="R19" i="1"/>
  <c r="Q19" i="1"/>
  <c r="P19" i="1"/>
  <c r="E19" i="1"/>
  <c r="U19" i="1" s="1"/>
  <c r="W17" i="1"/>
  <c r="V17" i="1"/>
  <c r="O17" i="1"/>
  <c r="N17" i="1"/>
  <c r="M17" i="1"/>
  <c r="S17" i="1" s="1"/>
  <c r="L17" i="1"/>
  <c r="R17" i="1" s="1"/>
  <c r="K17" i="1"/>
  <c r="J17" i="1"/>
  <c r="I17" i="1"/>
  <c r="Q17" i="1" s="1"/>
  <c r="H17" i="1"/>
  <c r="P17" i="1" s="1"/>
  <c r="G17" i="1"/>
  <c r="F17" i="1"/>
  <c r="C17" i="1"/>
  <c r="B17" i="1"/>
  <c r="S16" i="1"/>
  <c r="R16" i="1"/>
  <c r="Q16" i="1"/>
  <c r="P16" i="1"/>
  <c r="E16" i="1"/>
  <c r="S15" i="1"/>
  <c r="R15" i="1"/>
  <c r="Q15" i="1"/>
  <c r="P15" i="1"/>
  <c r="E15" i="1"/>
  <c r="U15" i="1" s="1"/>
  <c r="S14" i="1"/>
  <c r="R14" i="1"/>
  <c r="Q14" i="1"/>
  <c r="P14" i="1"/>
  <c r="E14" i="1"/>
  <c r="U14" i="1" s="1"/>
  <c r="U13" i="1"/>
  <c r="T13" i="1"/>
  <c r="S13" i="1"/>
  <c r="R13" i="1"/>
  <c r="Q13" i="1"/>
  <c r="P13" i="1"/>
  <c r="E13" i="1"/>
  <c r="U12" i="1"/>
  <c r="S12" i="1"/>
  <c r="R12" i="1"/>
  <c r="Q12" i="1"/>
  <c r="P12" i="1"/>
  <c r="E12" i="1"/>
  <c r="T12" i="1" s="1"/>
  <c r="T11" i="1"/>
  <c r="S11" i="1"/>
  <c r="R11" i="1"/>
  <c r="Q11" i="1"/>
  <c r="P11" i="1"/>
  <c r="E11" i="1"/>
  <c r="S10" i="1"/>
  <c r="R10" i="1"/>
  <c r="Q10" i="1"/>
  <c r="P10" i="1"/>
  <c r="E10" i="1"/>
  <c r="T10" i="1" s="1"/>
  <c r="S9" i="1"/>
  <c r="R9" i="1"/>
  <c r="Q9" i="1"/>
  <c r="P9" i="1"/>
  <c r="E9" i="1"/>
  <c r="U9" i="1" s="1"/>
  <c r="T71" i="1" l="1"/>
  <c r="U66" i="3"/>
  <c r="T66" i="3"/>
  <c r="R17" i="6"/>
  <c r="T34" i="6"/>
  <c r="U34" i="6"/>
  <c r="U93" i="7"/>
  <c r="T93" i="7"/>
  <c r="E35" i="10"/>
  <c r="T41" i="12"/>
  <c r="U41" i="12"/>
  <c r="U30" i="13"/>
  <c r="T30" i="13"/>
  <c r="T63" i="16"/>
  <c r="U63" i="16"/>
  <c r="T73" i="17"/>
  <c r="E42" i="20"/>
  <c r="T15" i="18"/>
  <c r="U15" i="18"/>
  <c r="U89" i="18"/>
  <c r="T89" i="18"/>
  <c r="T63" i="20"/>
  <c r="U63" i="20"/>
  <c r="U100" i="1"/>
  <c r="T100" i="1"/>
  <c r="T95" i="17"/>
  <c r="U95" i="17"/>
  <c r="T91" i="1"/>
  <c r="U91" i="1"/>
  <c r="T34" i="2"/>
  <c r="U34" i="2"/>
  <c r="T58" i="2"/>
  <c r="U58" i="2"/>
  <c r="U47" i="4"/>
  <c r="T47" i="4"/>
  <c r="U51" i="7"/>
  <c r="T51" i="7"/>
  <c r="R42" i="10"/>
  <c r="P73" i="11"/>
  <c r="P74" i="12"/>
  <c r="U41" i="14"/>
  <c r="T41" i="14"/>
  <c r="U12" i="15"/>
  <c r="T12" i="15"/>
  <c r="T107" i="14"/>
  <c r="U107" i="14"/>
  <c r="T29" i="12"/>
  <c r="U29" i="12"/>
  <c r="U19" i="9"/>
  <c r="T19" i="9"/>
  <c r="Q74" i="12"/>
  <c r="T12" i="13"/>
  <c r="U12" i="13"/>
  <c r="N115" i="10"/>
  <c r="N114" i="10"/>
  <c r="J115" i="8"/>
  <c r="J114" i="8"/>
  <c r="T38" i="1"/>
  <c r="U92" i="5"/>
  <c r="T92" i="5"/>
  <c r="U47" i="7"/>
  <c r="T47" i="7"/>
  <c r="T46" i="9"/>
  <c r="U54" i="9"/>
  <c r="T54" i="9"/>
  <c r="U63" i="7"/>
  <c r="T63" i="7"/>
  <c r="T89" i="10"/>
  <c r="U89" i="10"/>
  <c r="U30" i="9"/>
  <c r="T30" i="9"/>
  <c r="S75" i="5"/>
  <c r="T50" i="1"/>
  <c r="P17" i="4"/>
  <c r="T38" i="5"/>
  <c r="P74" i="5"/>
  <c r="T54" i="1"/>
  <c r="T58" i="1"/>
  <c r="U58" i="1"/>
  <c r="P42" i="2"/>
  <c r="Q35" i="3"/>
  <c r="U35" i="3" s="1"/>
  <c r="U39" i="3"/>
  <c r="Q17" i="4"/>
  <c r="T28" i="4"/>
  <c r="S35" i="4"/>
  <c r="T96" i="5"/>
  <c r="U96" i="5"/>
  <c r="P17" i="10"/>
  <c r="U52" i="10"/>
  <c r="T52" i="10"/>
  <c r="T13" i="16"/>
  <c r="U13" i="16"/>
  <c r="T72" i="17"/>
  <c r="U72" i="17"/>
  <c r="U91" i="17"/>
  <c r="U20" i="20"/>
  <c r="T20" i="20"/>
  <c r="T31" i="20"/>
  <c r="E17" i="1"/>
  <c r="U47" i="2"/>
  <c r="T47" i="2"/>
  <c r="T50" i="2"/>
  <c r="U28" i="3"/>
  <c r="T28" i="3"/>
  <c r="Q32" i="4"/>
  <c r="U40" i="4"/>
  <c r="T40" i="4"/>
  <c r="T72" i="5"/>
  <c r="T88" i="5"/>
  <c r="U88" i="5"/>
  <c r="Q17" i="10"/>
  <c r="U72" i="12"/>
  <c r="S73" i="15"/>
  <c r="U34" i="17"/>
  <c r="Q26" i="19"/>
  <c r="U54" i="19"/>
  <c r="T54" i="19"/>
  <c r="E17" i="3"/>
  <c r="U48" i="4"/>
  <c r="T48" i="4"/>
  <c r="T12" i="9"/>
  <c r="U12" i="9"/>
  <c r="S74" i="12"/>
  <c r="T48" i="16"/>
  <c r="U48" i="16"/>
  <c r="T66" i="17"/>
  <c r="U66" i="17"/>
  <c r="U96" i="8"/>
  <c r="T96" i="8"/>
  <c r="U16" i="9"/>
  <c r="T16" i="9"/>
  <c r="T47" i="9"/>
  <c r="U47" i="9"/>
  <c r="T28" i="10"/>
  <c r="T45" i="11"/>
  <c r="T53" i="11"/>
  <c r="U53" i="11"/>
  <c r="E73" i="19"/>
  <c r="U89" i="19"/>
  <c r="T89" i="19"/>
  <c r="O114" i="5"/>
  <c r="U15" i="6"/>
  <c r="T15" i="6"/>
  <c r="T59" i="7"/>
  <c r="U59" i="7"/>
  <c r="T25" i="3"/>
  <c r="U25" i="3"/>
  <c r="U28" i="7"/>
  <c r="T28" i="7"/>
  <c r="U40" i="7"/>
  <c r="T40" i="7"/>
  <c r="U64" i="9"/>
  <c r="T64" i="9"/>
  <c r="U10" i="10"/>
  <c r="T10" i="10"/>
  <c r="U45" i="11"/>
  <c r="U92" i="13"/>
  <c r="T92" i="13"/>
  <c r="T50" i="14"/>
  <c r="U50" i="14"/>
  <c r="T66" i="19"/>
  <c r="U9" i="20"/>
  <c r="T9" i="20"/>
  <c r="E35" i="5"/>
  <c r="T51" i="5"/>
  <c r="U51" i="5"/>
  <c r="U40" i="2"/>
  <c r="T40" i="2"/>
  <c r="T34" i="11"/>
  <c r="U95" i="13"/>
  <c r="U53" i="15"/>
  <c r="T71" i="15"/>
  <c r="U104" i="20"/>
  <c r="T104" i="20"/>
  <c r="T93" i="1"/>
  <c r="U93" i="1"/>
  <c r="U9" i="2"/>
  <c r="T9" i="2"/>
  <c r="U14" i="3"/>
  <c r="E74" i="4"/>
  <c r="T20" i="5"/>
  <c r="U20" i="5"/>
  <c r="T24" i="5"/>
  <c r="U24" i="5"/>
  <c r="U13" i="7"/>
  <c r="T13" i="7"/>
  <c r="T46" i="8"/>
  <c r="U50" i="8"/>
  <c r="U64" i="12"/>
  <c r="T64" i="12"/>
  <c r="E73" i="13"/>
  <c r="T37" i="15"/>
  <c r="Q74" i="16"/>
  <c r="T19" i="19"/>
  <c r="T46" i="19"/>
  <c r="T111" i="7"/>
  <c r="U111" i="7"/>
  <c r="E74" i="5"/>
  <c r="U22" i="1"/>
  <c r="T22" i="1"/>
  <c r="T59" i="6"/>
  <c r="U59" i="6"/>
  <c r="U16" i="7"/>
  <c r="U59" i="8"/>
  <c r="T59" i="8"/>
  <c r="T91" i="9"/>
  <c r="U91" i="9"/>
  <c r="T94" i="9"/>
  <c r="U59" i="13"/>
  <c r="T72" i="15"/>
  <c r="U72" i="15"/>
  <c r="Q73" i="1"/>
  <c r="U20" i="2"/>
  <c r="U95" i="2"/>
  <c r="T95" i="2"/>
  <c r="T10" i="3"/>
  <c r="E74" i="3"/>
  <c r="U88" i="4"/>
  <c r="T88" i="4"/>
  <c r="U52" i="6"/>
  <c r="T52" i="6"/>
  <c r="R26" i="8"/>
  <c r="T21" i="9"/>
  <c r="U21" i="9"/>
  <c r="R75" i="9"/>
  <c r="Q26" i="11"/>
  <c r="T38" i="11"/>
  <c r="U38" i="11"/>
  <c r="U66" i="11"/>
  <c r="T66" i="11"/>
  <c r="U47" i="12"/>
  <c r="T67" i="13"/>
  <c r="R17" i="15"/>
  <c r="U54" i="15"/>
  <c r="T54" i="15"/>
  <c r="U66" i="15"/>
  <c r="T66" i="15"/>
  <c r="U11" i="17"/>
  <c r="U16" i="17"/>
  <c r="T16" i="17"/>
  <c r="T15" i="14"/>
  <c r="U15" i="14"/>
  <c r="T19" i="5"/>
  <c r="S26" i="5"/>
  <c r="E68" i="1"/>
  <c r="P17" i="2"/>
  <c r="T17" i="2" s="1"/>
  <c r="U21" i="2"/>
  <c r="T21" i="2"/>
  <c r="T91" i="3"/>
  <c r="U96" i="3"/>
  <c r="T96" i="3"/>
  <c r="T15" i="4"/>
  <c r="T72" i="4"/>
  <c r="U72" i="4"/>
  <c r="P74" i="7"/>
  <c r="T67" i="8"/>
  <c r="U31" i="11"/>
  <c r="T31" i="11"/>
  <c r="T41" i="13"/>
  <c r="U41" i="13"/>
  <c r="T44" i="13"/>
  <c r="S17" i="15"/>
  <c r="U57" i="18"/>
  <c r="T57" i="18"/>
  <c r="U54" i="2"/>
  <c r="T54" i="2"/>
  <c r="U58" i="3"/>
  <c r="T58" i="3"/>
  <c r="T39" i="5"/>
  <c r="U39" i="5"/>
  <c r="U89" i="8"/>
  <c r="T89" i="8"/>
  <c r="U11" i="5"/>
  <c r="T11" i="5"/>
  <c r="U45" i="13"/>
  <c r="T45" i="13"/>
  <c r="T30" i="15"/>
  <c r="U30" i="15"/>
  <c r="T14" i="2"/>
  <c r="U72" i="9"/>
  <c r="T72" i="9"/>
  <c r="Q74" i="10"/>
  <c r="T13" i="19"/>
  <c r="U13" i="19"/>
  <c r="U107" i="9"/>
  <c r="T107" i="9"/>
  <c r="U67" i="4"/>
  <c r="T67" i="4"/>
  <c r="T93" i="12"/>
  <c r="U93" i="12"/>
  <c r="T30" i="4"/>
  <c r="U30" i="4"/>
  <c r="T11" i="3"/>
  <c r="U11" i="3"/>
  <c r="Q74" i="4"/>
  <c r="Q87" i="4"/>
  <c r="Q115" i="4" s="1"/>
  <c r="T41" i="6"/>
  <c r="U41" i="6"/>
  <c r="T48" i="6"/>
  <c r="U48" i="6"/>
  <c r="T64" i="8"/>
  <c r="U64" i="8"/>
  <c r="U71" i="5"/>
  <c r="T71" i="5"/>
  <c r="U64" i="1"/>
  <c r="U14" i="2"/>
  <c r="U91" i="2"/>
  <c r="U72" i="3"/>
  <c r="P74" i="3"/>
  <c r="T93" i="4"/>
  <c r="U93" i="4"/>
  <c r="U53" i="5"/>
  <c r="T53" i="5"/>
  <c r="Q68" i="5"/>
  <c r="U96" i="10"/>
  <c r="T96" i="10"/>
  <c r="T15" i="11"/>
  <c r="T96" i="16"/>
  <c r="U100" i="9"/>
  <c r="T100" i="9"/>
  <c r="T21" i="3"/>
  <c r="U21" i="3"/>
  <c r="U67" i="6"/>
  <c r="T67" i="6"/>
  <c r="T107" i="17"/>
  <c r="U107" i="17"/>
  <c r="U92" i="3"/>
  <c r="T92" i="3"/>
  <c r="U24" i="8"/>
  <c r="T24" i="8"/>
  <c r="P74" i="10"/>
  <c r="T23" i="11"/>
  <c r="U23" i="11"/>
  <c r="T53" i="13"/>
  <c r="U53" i="13"/>
  <c r="U38" i="15"/>
  <c r="T38" i="15"/>
  <c r="U9" i="5"/>
  <c r="T9" i="5"/>
  <c r="Q17" i="6"/>
  <c r="T65" i="2"/>
  <c r="U92" i="2"/>
  <c r="T92" i="2"/>
  <c r="U46" i="3"/>
  <c r="Q74" i="3"/>
  <c r="U54" i="4"/>
  <c r="T89" i="4"/>
  <c r="U89" i="4"/>
  <c r="U30" i="6"/>
  <c r="T30" i="6"/>
  <c r="U92" i="7"/>
  <c r="T40" i="8"/>
  <c r="U40" i="8"/>
  <c r="T66" i="9"/>
  <c r="U66" i="9"/>
  <c r="T11" i="13"/>
  <c r="U29" i="13"/>
  <c r="U67" i="16"/>
  <c r="T67" i="16"/>
  <c r="T92" i="16"/>
  <c r="U9" i="19"/>
  <c r="T9" i="19"/>
  <c r="Q17" i="13"/>
  <c r="P35" i="13"/>
  <c r="S35" i="14"/>
  <c r="S69" i="15"/>
  <c r="Q73" i="15"/>
  <c r="U95" i="18"/>
  <c r="T95" i="18"/>
  <c r="Q68" i="19"/>
  <c r="E82" i="4"/>
  <c r="K114" i="1"/>
  <c r="J114" i="13"/>
  <c r="S75" i="7"/>
  <c r="E69" i="8"/>
  <c r="T34" i="9"/>
  <c r="T89" i="11"/>
  <c r="U89" i="11"/>
  <c r="E32" i="13"/>
  <c r="Q35" i="13"/>
  <c r="U35" i="13" s="1"/>
  <c r="E68" i="14"/>
  <c r="U91" i="14"/>
  <c r="T91" i="14"/>
  <c r="R73" i="17"/>
  <c r="T10" i="18"/>
  <c r="E74" i="18"/>
  <c r="T95" i="19"/>
  <c r="U95" i="19"/>
  <c r="S87" i="20"/>
  <c r="U93" i="20"/>
  <c r="T93" i="20"/>
  <c r="C114" i="6"/>
  <c r="U15" i="7"/>
  <c r="T15" i="7"/>
  <c r="E74" i="7"/>
  <c r="T19" i="8"/>
  <c r="Q74" i="8"/>
  <c r="T64" i="11"/>
  <c r="U64" i="11"/>
  <c r="P32" i="15"/>
  <c r="T40" i="15"/>
  <c r="U38" i="16"/>
  <c r="T38" i="16"/>
  <c r="T46" i="16"/>
  <c r="U46" i="16"/>
  <c r="E61" i="18"/>
  <c r="T15" i="20"/>
  <c r="P26" i="20"/>
  <c r="U89" i="20"/>
  <c r="T89" i="20"/>
  <c r="Q17" i="14"/>
  <c r="S35" i="15"/>
  <c r="R55" i="15"/>
  <c r="E26" i="17"/>
  <c r="T26" i="17" s="1"/>
  <c r="R17" i="18"/>
  <c r="T11" i="20"/>
  <c r="T98" i="18"/>
  <c r="U108" i="15"/>
  <c r="F114" i="6"/>
  <c r="T94" i="15"/>
  <c r="U94" i="15"/>
  <c r="U15" i="17"/>
  <c r="S17" i="17"/>
  <c r="U71" i="17"/>
  <c r="E74" i="17"/>
  <c r="P74" i="19"/>
  <c r="R26" i="20"/>
  <c r="U67" i="20"/>
  <c r="T67" i="20"/>
  <c r="T99" i="13"/>
  <c r="U99" i="13"/>
  <c r="C115" i="9"/>
  <c r="C114" i="9"/>
  <c r="T22" i="14"/>
  <c r="T53" i="15"/>
  <c r="U90" i="15"/>
  <c r="T90" i="15"/>
  <c r="E73" i="16"/>
  <c r="Q26" i="17"/>
  <c r="T53" i="17"/>
  <c r="U38" i="18"/>
  <c r="T46" i="18"/>
  <c r="U46" i="18"/>
  <c r="E35" i="20"/>
  <c r="U39" i="20"/>
  <c r="T39" i="20"/>
  <c r="T59" i="20"/>
  <c r="U59" i="20"/>
  <c r="E82" i="20"/>
  <c r="E42" i="17"/>
  <c r="U104" i="10"/>
  <c r="T104" i="10"/>
  <c r="E73" i="5"/>
  <c r="U13" i="8"/>
  <c r="T13" i="8"/>
  <c r="U64" i="10"/>
  <c r="T64" i="10"/>
  <c r="E68" i="10"/>
  <c r="T52" i="12"/>
  <c r="T67" i="12"/>
  <c r="T23" i="13"/>
  <c r="T34" i="13"/>
  <c r="U34" i="13"/>
  <c r="U19" i="15"/>
  <c r="U49" i="15"/>
  <c r="T19" i="17"/>
  <c r="T23" i="17"/>
  <c r="T34" i="17"/>
  <c r="U38" i="17"/>
  <c r="T38" i="17"/>
  <c r="T46" i="17"/>
  <c r="U50" i="17"/>
  <c r="T50" i="17"/>
  <c r="U53" i="17"/>
  <c r="U54" i="18"/>
  <c r="O114" i="17"/>
  <c r="T99" i="7"/>
  <c r="B114" i="17"/>
  <c r="D114" i="4"/>
  <c r="T48" i="7"/>
  <c r="U48" i="7"/>
  <c r="T52" i="7"/>
  <c r="U52" i="7"/>
  <c r="T34" i="12"/>
  <c r="S26" i="13"/>
  <c r="S35" i="16"/>
  <c r="T20" i="17"/>
  <c r="U20" i="17"/>
  <c r="T98" i="11"/>
  <c r="U98" i="11"/>
  <c r="U100" i="3"/>
  <c r="P73" i="5"/>
  <c r="U93" i="5"/>
  <c r="T93" i="5"/>
  <c r="U10" i="9"/>
  <c r="P87" i="9"/>
  <c r="U34" i="12"/>
  <c r="U13" i="13"/>
  <c r="T13" i="13"/>
  <c r="S74" i="14"/>
  <c r="T15" i="16"/>
  <c r="T31" i="17"/>
  <c r="E32" i="18"/>
  <c r="Q35" i="18"/>
  <c r="U93" i="18"/>
  <c r="T20" i="19"/>
  <c r="T67" i="19"/>
  <c r="H114" i="18"/>
  <c r="S73" i="6"/>
  <c r="U19" i="6"/>
  <c r="T19" i="6"/>
  <c r="T23" i="6"/>
  <c r="U23" i="10"/>
  <c r="T23" i="10"/>
  <c r="P74" i="11"/>
  <c r="U101" i="7"/>
  <c r="T101" i="7"/>
  <c r="T109" i="4"/>
  <c r="R74" i="5"/>
  <c r="U71" i="6"/>
  <c r="T59" i="3"/>
  <c r="U59" i="3"/>
  <c r="T52" i="19"/>
  <c r="U52" i="19"/>
  <c r="P17" i="20"/>
  <c r="R35" i="20"/>
  <c r="F114" i="1"/>
  <c r="U101" i="1"/>
  <c r="U16" i="1"/>
  <c r="T72" i="1"/>
  <c r="Q74" i="1"/>
  <c r="T15" i="2"/>
  <c r="P26" i="2"/>
  <c r="R74" i="2"/>
  <c r="T15" i="3"/>
  <c r="T12" i="4"/>
  <c r="T19" i="4"/>
  <c r="U60" i="4"/>
  <c r="U13" i="5"/>
  <c r="P17" i="5"/>
  <c r="E68" i="5"/>
  <c r="T12" i="6"/>
  <c r="T65" i="6"/>
  <c r="T94" i="6"/>
  <c r="T14" i="8"/>
  <c r="T30" i="8"/>
  <c r="E61" i="8"/>
  <c r="T61" i="8" s="1"/>
  <c r="T40" i="9"/>
  <c r="U29" i="10"/>
  <c r="T72" i="11"/>
  <c r="T95" i="11"/>
  <c r="U65" i="12"/>
  <c r="T65" i="12"/>
  <c r="Q35" i="14"/>
  <c r="T39" i="14"/>
  <c r="T93" i="14"/>
  <c r="T44" i="16"/>
  <c r="T52" i="16"/>
  <c r="R73" i="16"/>
  <c r="P17" i="19"/>
  <c r="R35" i="19"/>
  <c r="T40" i="19"/>
  <c r="Q17" i="20"/>
  <c r="E61" i="20"/>
  <c r="U61" i="20" s="1"/>
  <c r="T95" i="20"/>
  <c r="G114" i="1"/>
  <c r="T102" i="1"/>
  <c r="U102" i="1"/>
  <c r="J114" i="18"/>
  <c r="C114" i="12"/>
  <c r="K114" i="8"/>
  <c r="E74" i="1"/>
  <c r="T16" i="11"/>
  <c r="U16" i="11"/>
  <c r="R26" i="13"/>
  <c r="U50" i="15"/>
  <c r="T50" i="15"/>
  <c r="U44" i="7"/>
  <c r="T44" i="7"/>
  <c r="T10" i="9"/>
  <c r="S17" i="12"/>
  <c r="U89" i="2"/>
  <c r="T89" i="2"/>
  <c r="P32" i="5"/>
  <c r="Q73" i="5"/>
  <c r="T89" i="5"/>
  <c r="U89" i="5"/>
  <c r="P17" i="7"/>
  <c r="T17" i="7" s="1"/>
  <c r="Q73" i="8"/>
  <c r="Q87" i="9"/>
  <c r="Q17" i="5"/>
  <c r="U17" i="5" s="1"/>
  <c r="T40" i="5"/>
  <c r="U22" i="7"/>
  <c r="T22" i="7"/>
  <c r="U41" i="7"/>
  <c r="T41" i="7"/>
  <c r="U45" i="8"/>
  <c r="U94" i="8"/>
  <c r="T51" i="9"/>
  <c r="U16" i="10"/>
  <c r="T16" i="10"/>
  <c r="T11" i="12"/>
  <c r="T45" i="12"/>
  <c r="P73" i="14"/>
  <c r="T20" i="15"/>
  <c r="U28" i="15"/>
  <c r="T28" i="15"/>
  <c r="T30" i="16"/>
  <c r="T60" i="16"/>
  <c r="T9" i="17"/>
  <c r="P73" i="17"/>
  <c r="U52" i="20"/>
  <c r="K114" i="18"/>
  <c r="T103" i="18"/>
  <c r="T110" i="18"/>
  <c r="U103" i="17"/>
  <c r="T103" i="17"/>
  <c r="G114" i="13"/>
  <c r="D114" i="12"/>
  <c r="U111" i="9"/>
  <c r="J114" i="4"/>
  <c r="E26" i="2"/>
  <c r="U26" i="2" s="1"/>
  <c r="P75" i="12"/>
  <c r="P35" i="14"/>
  <c r="U11" i="2"/>
  <c r="U44" i="2"/>
  <c r="U51" i="2"/>
  <c r="T59" i="2"/>
  <c r="U59" i="2"/>
  <c r="T96" i="2"/>
  <c r="T29" i="3"/>
  <c r="U67" i="3"/>
  <c r="U93" i="3"/>
  <c r="R73" i="5"/>
  <c r="U38" i="8"/>
  <c r="E74" i="8"/>
  <c r="T41" i="9"/>
  <c r="U41" i="9"/>
  <c r="U11" i="10"/>
  <c r="T9" i="11"/>
  <c r="T39" i="11"/>
  <c r="R26" i="12"/>
  <c r="T53" i="12"/>
  <c r="U94" i="14"/>
  <c r="T94" i="14"/>
  <c r="T21" i="15"/>
  <c r="U21" i="15"/>
  <c r="R87" i="15"/>
  <c r="T64" i="16"/>
  <c r="P32" i="18"/>
  <c r="S35" i="18"/>
  <c r="T14" i="20"/>
  <c r="U48" i="20"/>
  <c r="Q74" i="20"/>
  <c r="E82" i="18"/>
  <c r="U109" i="1"/>
  <c r="T105" i="5"/>
  <c r="K114" i="4"/>
  <c r="P68" i="13"/>
  <c r="U90" i="16"/>
  <c r="T90" i="16"/>
  <c r="T16" i="4"/>
  <c r="U41" i="4"/>
  <c r="U23" i="1"/>
  <c r="U59" i="1"/>
  <c r="T63" i="1"/>
  <c r="T48" i="2"/>
  <c r="S26" i="4"/>
  <c r="Q68" i="4"/>
  <c r="R74" i="1"/>
  <c r="P73" i="2"/>
  <c r="E17" i="4"/>
  <c r="E35" i="4"/>
  <c r="T35" i="4" s="1"/>
  <c r="E42" i="4"/>
  <c r="T45" i="4"/>
  <c r="T53" i="4"/>
  <c r="R32" i="5"/>
  <c r="S73" i="5"/>
  <c r="P35" i="6"/>
  <c r="T91" i="6"/>
  <c r="R17" i="7"/>
  <c r="S17" i="8"/>
  <c r="U22" i="8"/>
  <c r="T49" i="8"/>
  <c r="U59" i="9"/>
  <c r="T63" i="9"/>
  <c r="S74" i="9"/>
  <c r="T16" i="12"/>
  <c r="U16" i="12"/>
  <c r="U46" i="12"/>
  <c r="T46" i="12"/>
  <c r="R35" i="14"/>
  <c r="T10" i="15"/>
  <c r="E61" i="16"/>
  <c r="T65" i="16"/>
  <c r="U65" i="16"/>
  <c r="T93" i="17"/>
  <c r="T13" i="18"/>
  <c r="P17" i="18"/>
  <c r="U64" i="19"/>
  <c r="U14" i="20"/>
  <c r="R17" i="20"/>
  <c r="T22" i="20"/>
  <c r="U22" i="20"/>
  <c r="T29" i="20"/>
  <c r="U37" i="20"/>
  <c r="U103" i="1"/>
  <c r="T103" i="1"/>
  <c r="I114" i="13"/>
  <c r="U110" i="12"/>
  <c r="T110" i="12"/>
  <c r="T110" i="4"/>
  <c r="G114" i="16"/>
  <c r="G114" i="11"/>
  <c r="B114" i="4"/>
  <c r="F114" i="18"/>
  <c r="H114" i="16"/>
  <c r="D114" i="13"/>
  <c r="H114" i="11"/>
  <c r="I114" i="9"/>
  <c r="C114" i="4"/>
  <c r="J114" i="2"/>
  <c r="Q74" i="19"/>
  <c r="R87" i="19"/>
  <c r="D114" i="1"/>
  <c r="O114" i="1"/>
  <c r="I114" i="15"/>
  <c r="H114" i="8"/>
  <c r="J114" i="6"/>
  <c r="M114" i="4"/>
  <c r="S114" i="4" s="1"/>
  <c r="C114" i="19"/>
  <c r="C114" i="14"/>
  <c r="L114" i="10"/>
  <c r="R114" i="10" s="1"/>
  <c r="L114" i="8"/>
  <c r="R114" i="8" s="1"/>
  <c r="K114" i="9"/>
  <c r="I114" i="3"/>
  <c r="D114" i="7"/>
  <c r="L114" i="1"/>
  <c r="R114" i="1" s="1"/>
  <c r="G114" i="19"/>
  <c r="F114" i="7"/>
  <c r="C114" i="2"/>
  <c r="P73" i="9"/>
  <c r="P17" i="16"/>
  <c r="R87" i="17"/>
  <c r="Q26" i="18"/>
  <c r="U26" i="18" s="1"/>
  <c r="E17" i="20"/>
  <c r="P73" i="20"/>
  <c r="U106" i="20"/>
  <c r="B114" i="16"/>
  <c r="H114" i="14"/>
  <c r="T111" i="12"/>
  <c r="B114" i="11"/>
  <c r="G114" i="7"/>
  <c r="D114" i="2"/>
  <c r="P61" i="5"/>
  <c r="P73" i="6"/>
  <c r="P26" i="7"/>
  <c r="T45" i="10"/>
  <c r="U71" i="12"/>
  <c r="S73" i="12"/>
  <c r="P73" i="13"/>
  <c r="Q17" i="16"/>
  <c r="P35" i="16"/>
  <c r="P35" i="17"/>
  <c r="Q74" i="17"/>
  <c r="Q42" i="18"/>
  <c r="P74" i="18"/>
  <c r="E82" i="19"/>
  <c r="C114" i="16"/>
  <c r="I114" i="14"/>
  <c r="D114" i="9"/>
  <c r="H114" i="7"/>
  <c r="T105" i="6"/>
  <c r="F114" i="2"/>
  <c r="Q73" i="2"/>
  <c r="U46" i="2"/>
  <c r="P73" i="3"/>
  <c r="Q73" i="6"/>
  <c r="E68" i="8"/>
  <c r="T71" i="10"/>
  <c r="R73" i="10"/>
  <c r="Q35" i="16"/>
  <c r="Q35" i="17"/>
  <c r="R74" i="17"/>
  <c r="E35" i="18"/>
  <c r="Q74" i="18"/>
  <c r="E68" i="19"/>
  <c r="U100" i="20"/>
  <c r="J114" i="19"/>
  <c r="T111" i="17"/>
  <c r="D114" i="16"/>
  <c r="D114" i="11"/>
  <c r="U105" i="10"/>
  <c r="F114" i="9"/>
  <c r="I114" i="7"/>
  <c r="T99" i="6"/>
  <c r="P26" i="4"/>
  <c r="Q73" i="3"/>
  <c r="U34" i="4"/>
  <c r="E73" i="4"/>
  <c r="U23" i="5"/>
  <c r="E35" i="6"/>
  <c r="E42" i="6"/>
  <c r="S55" i="7"/>
  <c r="P17" i="8"/>
  <c r="R32" i="8"/>
  <c r="T37" i="8"/>
  <c r="R55" i="8"/>
  <c r="E17" i="10"/>
  <c r="E42" i="14"/>
  <c r="S42" i="15"/>
  <c r="Q17" i="17"/>
  <c r="E73" i="17"/>
  <c r="S74" i="17"/>
  <c r="K114" i="19"/>
  <c r="C114" i="18"/>
  <c r="U98" i="17"/>
  <c r="F114" i="16"/>
  <c r="K114" i="14"/>
  <c r="F114" i="11"/>
  <c r="G114" i="9"/>
  <c r="H114" i="2"/>
  <c r="U64" i="20"/>
  <c r="S75" i="20"/>
  <c r="P68" i="20"/>
  <c r="Q61" i="20"/>
  <c r="T58" i="20"/>
  <c r="T51" i="20"/>
  <c r="E69" i="20"/>
  <c r="T50" i="20"/>
  <c r="T47" i="20"/>
  <c r="U44" i="20"/>
  <c r="P75" i="20"/>
  <c r="S32" i="20"/>
  <c r="E32" i="20"/>
  <c r="R32" i="20"/>
  <c r="T49" i="20"/>
  <c r="P61" i="20"/>
  <c r="P69" i="20"/>
  <c r="T69" i="20" s="1"/>
  <c r="Q75" i="20"/>
  <c r="U75" i="20" s="1"/>
  <c r="R69" i="20"/>
  <c r="T60" i="20"/>
  <c r="S69" i="20"/>
  <c r="E75" i="20"/>
  <c r="R75" i="20"/>
  <c r="T105" i="20"/>
  <c r="U107" i="20"/>
  <c r="P68" i="19"/>
  <c r="T63" i="19"/>
  <c r="P61" i="19"/>
  <c r="P55" i="19"/>
  <c r="E55" i="19"/>
  <c r="T48" i="19"/>
  <c r="T47" i="19"/>
  <c r="Q55" i="19"/>
  <c r="S42" i="19"/>
  <c r="R42" i="19"/>
  <c r="Q42" i="19"/>
  <c r="E32" i="19"/>
  <c r="T29" i="19"/>
  <c r="E75" i="19"/>
  <c r="U24" i="19"/>
  <c r="P26" i="19"/>
  <c r="E69" i="19"/>
  <c r="U59" i="19"/>
  <c r="P69" i="19"/>
  <c r="R75" i="19"/>
  <c r="Q69" i="19"/>
  <c r="S75" i="19"/>
  <c r="R69" i="19"/>
  <c r="P75" i="19"/>
  <c r="E61" i="19"/>
  <c r="T61" i="19" s="1"/>
  <c r="S69" i="19"/>
  <c r="Q75" i="19"/>
  <c r="T109" i="19"/>
  <c r="U111" i="19"/>
  <c r="U105" i="19"/>
  <c r="T110" i="19"/>
  <c r="U112" i="19"/>
  <c r="U50" i="18"/>
  <c r="R55" i="18"/>
  <c r="S55" i="18"/>
  <c r="T44" i="18"/>
  <c r="P42" i="18"/>
  <c r="E42" i="18"/>
  <c r="U29" i="18"/>
  <c r="T28" i="18"/>
  <c r="R69" i="18"/>
  <c r="E75" i="18"/>
  <c r="S26" i="18"/>
  <c r="T24" i="18"/>
  <c r="S69" i="18"/>
  <c r="R75" i="18"/>
  <c r="P75" i="18"/>
  <c r="T75" i="18" s="1"/>
  <c r="E69" i="18"/>
  <c r="Q75" i="18"/>
  <c r="S75" i="18"/>
  <c r="E55" i="18"/>
  <c r="Q69" i="18"/>
  <c r="U69" i="18" s="1"/>
  <c r="P61" i="18"/>
  <c r="P69" i="18"/>
  <c r="T69" i="18" s="1"/>
  <c r="T60" i="18"/>
  <c r="U108" i="18"/>
  <c r="T106" i="18"/>
  <c r="T102" i="18"/>
  <c r="U100" i="18"/>
  <c r="E68" i="17"/>
  <c r="P68" i="17"/>
  <c r="Q68" i="17"/>
  <c r="T58" i="17"/>
  <c r="E55" i="17"/>
  <c r="U47" i="17"/>
  <c r="T44" i="17"/>
  <c r="Q55" i="17"/>
  <c r="U39" i="17"/>
  <c r="P32" i="17"/>
  <c r="Q32" i="17"/>
  <c r="P26" i="17"/>
  <c r="E75" i="17"/>
  <c r="R69" i="17"/>
  <c r="S69" i="17"/>
  <c r="P69" i="17"/>
  <c r="R75" i="17"/>
  <c r="Q69" i="17"/>
  <c r="U69" i="17" s="1"/>
  <c r="S75" i="17"/>
  <c r="P55" i="17"/>
  <c r="R55" i="17"/>
  <c r="S55" i="17"/>
  <c r="E69" i="17"/>
  <c r="T60" i="17"/>
  <c r="Q75" i="17"/>
  <c r="T59" i="17"/>
  <c r="E61" i="17"/>
  <c r="U61" i="17" s="1"/>
  <c r="T99" i="17"/>
  <c r="E82" i="17"/>
  <c r="Q68" i="16"/>
  <c r="T58" i="16"/>
  <c r="P55" i="16"/>
  <c r="T47" i="16"/>
  <c r="E69" i="16"/>
  <c r="S75" i="16"/>
  <c r="U39" i="16"/>
  <c r="E32" i="16"/>
  <c r="P32" i="16"/>
  <c r="Q32" i="16"/>
  <c r="E75" i="16"/>
  <c r="R75" i="16"/>
  <c r="E26" i="16"/>
  <c r="P26" i="16"/>
  <c r="R55" i="16"/>
  <c r="R69" i="16"/>
  <c r="E55" i="16"/>
  <c r="T59" i="16"/>
  <c r="P61" i="16"/>
  <c r="P75" i="16"/>
  <c r="Q61" i="16"/>
  <c r="S69" i="16"/>
  <c r="Q75" i="16"/>
  <c r="P69" i="16"/>
  <c r="U105" i="16"/>
  <c r="T112" i="16"/>
  <c r="U110" i="16"/>
  <c r="T108" i="16"/>
  <c r="U102" i="16"/>
  <c r="T100" i="16"/>
  <c r="M114" i="16"/>
  <c r="S114" i="16" s="1"/>
  <c r="T65" i="15"/>
  <c r="T64" i="15"/>
  <c r="E68" i="15"/>
  <c r="T58" i="15"/>
  <c r="T57" i="15"/>
  <c r="Q55" i="15"/>
  <c r="E42" i="15"/>
  <c r="R42" i="15"/>
  <c r="Q32" i="15"/>
  <c r="S32" i="15"/>
  <c r="Q26" i="15"/>
  <c r="S55" i="15"/>
  <c r="E75" i="15"/>
  <c r="P55" i="15"/>
  <c r="R69" i="15"/>
  <c r="E69" i="15"/>
  <c r="P75" i="15"/>
  <c r="T75" i="15" s="1"/>
  <c r="Q61" i="15"/>
  <c r="Q75" i="15"/>
  <c r="P69" i="15"/>
  <c r="T69" i="15" s="1"/>
  <c r="Q69" i="15"/>
  <c r="U69" i="15" s="1"/>
  <c r="R75" i="15"/>
  <c r="T105" i="15"/>
  <c r="U107" i="15"/>
  <c r="T109" i="15"/>
  <c r="T64" i="14"/>
  <c r="U58" i="14"/>
  <c r="T57" i="14"/>
  <c r="U52" i="14"/>
  <c r="T51" i="14"/>
  <c r="E55" i="14"/>
  <c r="R75" i="14"/>
  <c r="P42" i="14"/>
  <c r="Q42" i="14"/>
  <c r="U29" i="14"/>
  <c r="E32" i="14"/>
  <c r="U32" i="14" s="1"/>
  <c r="Q26" i="14"/>
  <c r="T25" i="14"/>
  <c r="E26" i="14"/>
  <c r="E69" i="14"/>
  <c r="Q55" i="14"/>
  <c r="R69" i="14"/>
  <c r="S69" i="14"/>
  <c r="E75" i="14"/>
  <c r="P69" i="14"/>
  <c r="T69" i="14" s="1"/>
  <c r="S75" i="14"/>
  <c r="Q61" i="14"/>
  <c r="P75" i="14"/>
  <c r="U105" i="14"/>
  <c r="Q68" i="13"/>
  <c r="E68" i="13"/>
  <c r="T64" i="13"/>
  <c r="P61" i="13"/>
  <c r="Q61" i="13"/>
  <c r="T57" i="13"/>
  <c r="T52" i="13"/>
  <c r="R55" i="13"/>
  <c r="S55" i="13"/>
  <c r="U48" i="13"/>
  <c r="S69" i="13"/>
  <c r="S75" i="13"/>
  <c r="S42" i="13"/>
  <c r="Q42" i="13"/>
  <c r="U42" i="13" s="1"/>
  <c r="P32" i="13"/>
  <c r="Q32" i="13"/>
  <c r="P26" i="13"/>
  <c r="Q26" i="13"/>
  <c r="R69" i="13"/>
  <c r="T24" i="13"/>
  <c r="E26" i="13"/>
  <c r="E55" i="13"/>
  <c r="E75" i="13"/>
  <c r="P55" i="13"/>
  <c r="Q55" i="13"/>
  <c r="U55" i="13" s="1"/>
  <c r="P69" i="13"/>
  <c r="T69" i="13" s="1"/>
  <c r="Q69" i="13"/>
  <c r="U69" i="13" s="1"/>
  <c r="E61" i="13"/>
  <c r="E69" i="13"/>
  <c r="Q75" i="13"/>
  <c r="U75" i="13" s="1"/>
  <c r="T110" i="13"/>
  <c r="K114" i="13"/>
  <c r="T106" i="13"/>
  <c r="P68" i="12"/>
  <c r="S75" i="12"/>
  <c r="Q68" i="12"/>
  <c r="T57" i="12"/>
  <c r="R75" i="12"/>
  <c r="R42" i="12"/>
  <c r="Q42" i="12"/>
  <c r="S69" i="12"/>
  <c r="S26" i="12"/>
  <c r="P26" i="12"/>
  <c r="E75" i="12"/>
  <c r="Q26" i="12"/>
  <c r="T25" i="12"/>
  <c r="E69" i="12"/>
  <c r="P55" i="12"/>
  <c r="Q55" i="12"/>
  <c r="R69" i="12"/>
  <c r="E55" i="12"/>
  <c r="P69" i="12"/>
  <c r="T69" i="12" s="1"/>
  <c r="Q75" i="12"/>
  <c r="U75" i="12" s="1"/>
  <c r="Q69" i="12"/>
  <c r="U69" i="12" s="1"/>
  <c r="T59" i="12"/>
  <c r="P61" i="12"/>
  <c r="P68" i="11"/>
  <c r="Q61" i="11"/>
  <c r="P61" i="11"/>
  <c r="T58" i="11"/>
  <c r="T50" i="11"/>
  <c r="P55" i="11"/>
  <c r="R55" i="11"/>
  <c r="R69" i="11"/>
  <c r="Q42" i="11"/>
  <c r="P32" i="11"/>
  <c r="Q32" i="11"/>
  <c r="T24" i="11"/>
  <c r="E69" i="11"/>
  <c r="R75" i="11"/>
  <c r="E55" i="11"/>
  <c r="P75" i="11"/>
  <c r="T75" i="11" s="1"/>
  <c r="T60" i="11"/>
  <c r="P69" i="11"/>
  <c r="T69" i="11" s="1"/>
  <c r="Q69" i="11"/>
  <c r="U69" i="11" s="1"/>
  <c r="U110" i="11"/>
  <c r="U106" i="11"/>
  <c r="P68" i="10"/>
  <c r="T51" i="10"/>
  <c r="T50" i="10"/>
  <c r="Q55" i="10"/>
  <c r="U47" i="10"/>
  <c r="R69" i="10"/>
  <c r="T39" i="10"/>
  <c r="P42" i="10"/>
  <c r="E32" i="10"/>
  <c r="E75" i="10"/>
  <c r="E69" i="10"/>
  <c r="R55" i="10"/>
  <c r="R75" i="10"/>
  <c r="P55" i="10"/>
  <c r="T49" i="10"/>
  <c r="E61" i="10"/>
  <c r="P61" i="10"/>
  <c r="Q69" i="10"/>
  <c r="U69" i="10" s="1"/>
  <c r="P75" i="10"/>
  <c r="T75" i="10" s="1"/>
  <c r="P69" i="10"/>
  <c r="T69" i="10" s="1"/>
  <c r="Q75" i="10"/>
  <c r="U75" i="10" s="1"/>
  <c r="T60" i="10"/>
  <c r="S97" i="10"/>
  <c r="U98" i="10"/>
  <c r="T110" i="10"/>
  <c r="E82" i="10"/>
  <c r="U65" i="9"/>
  <c r="T52" i="9"/>
  <c r="U39" i="9"/>
  <c r="S42" i="9"/>
  <c r="P32" i="9"/>
  <c r="S69" i="9"/>
  <c r="T24" i="9"/>
  <c r="Q55" i="9"/>
  <c r="P69" i="9"/>
  <c r="T69" i="9" s="1"/>
  <c r="T49" i="9"/>
  <c r="Q69" i="9"/>
  <c r="E75" i="9"/>
  <c r="Q61" i="9"/>
  <c r="P75" i="9"/>
  <c r="T75" i="9" s="1"/>
  <c r="T60" i="9"/>
  <c r="E61" i="9"/>
  <c r="U61" i="9" s="1"/>
  <c r="E69" i="9"/>
  <c r="R69" i="9"/>
  <c r="S75" i="9"/>
  <c r="T101" i="9"/>
  <c r="T108" i="9"/>
  <c r="P68" i="8"/>
  <c r="T63" i="8"/>
  <c r="U58" i="8"/>
  <c r="T51" i="8"/>
  <c r="U47" i="8"/>
  <c r="E55" i="8"/>
  <c r="T48" i="8"/>
  <c r="E42" i="8"/>
  <c r="R42" i="8"/>
  <c r="U29" i="8"/>
  <c r="P32" i="8"/>
  <c r="U28" i="8"/>
  <c r="E26" i="8"/>
  <c r="Q26" i="8"/>
  <c r="U25" i="8"/>
  <c r="P69" i="8"/>
  <c r="T69" i="8" s="1"/>
  <c r="Q69" i="8"/>
  <c r="U69" i="8" s="1"/>
  <c r="S75" i="8"/>
  <c r="E75" i="8"/>
  <c r="P61" i="8"/>
  <c r="Q61" i="8"/>
  <c r="P75" i="8"/>
  <c r="T75" i="8" s="1"/>
  <c r="Q75" i="8"/>
  <c r="U75" i="8" s="1"/>
  <c r="R97" i="8"/>
  <c r="T111" i="8"/>
  <c r="U105" i="8"/>
  <c r="U98" i="8"/>
  <c r="U65" i="7"/>
  <c r="E68" i="7"/>
  <c r="T58" i="7"/>
  <c r="T57" i="7"/>
  <c r="T50" i="7"/>
  <c r="E55" i="7"/>
  <c r="E42" i="7"/>
  <c r="S42" i="7"/>
  <c r="P42" i="7"/>
  <c r="T42" i="7" s="1"/>
  <c r="E32" i="7"/>
  <c r="U32" i="7" s="1"/>
  <c r="T29" i="7"/>
  <c r="P32" i="7"/>
  <c r="Q26" i="7"/>
  <c r="T25" i="7"/>
  <c r="T24" i="7"/>
  <c r="E26" i="7"/>
  <c r="T26" i="7" s="1"/>
  <c r="R26" i="7"/>
  <c r="E69" i="7"/>
  <c r="Q55" i="7"/>
  <c r="U55" i="7" s="1"/>
  <c r="E75" i="7"/>
  <c r="R75" i="7"/>
  <c r="T49" i="7"/>
  <c r="S69" i="7"/>
  <c r="P69" i="7"/>
  <c r="T69" i="7" s="1"/>
  <c r="P61" i="7"/>
  <c r="Q69" i="7"/>
  <c r="U69" i="7" s="1"/>
  <c r="Q61" i="7"/>
  <c r="P75" i="7"/>
  <c r="T75" i="7" s="1"/>
  <c r="R69" i="7"/>
  <c r="T108" i="7"/>
  <c r="T110" i="7"/>
  <c r="U104" i="7"/>
  <c r="U112" i="7"/>
  <c r="T107" i="7"/>
  <c r="T109" i="7"/>
  <c r="Q68" i="6"/>
  <c r="E68" i="6"/>
  <c r="T64" i="6"/>
  <c r="P68" i="6"/>
  <c r="T57" i="6"/>
  <c r="E55" i="6"/>
  <c r="T51" i="6"/>
  <c r="S55" i="6"/>
  <c r="Q42" i="6"/>
  <c r="S75" i="6"/>
  <c r="T29" i="6"/>
  <c r="T28" i="6"/>
  <c r="Q32" i="6"/>
  <c r="E26" i="6"/>
  <c r="S26" i="6"/>
  <c r="P26" i="6"/>
  <c r="R69" i="6"/>
  <c r="P75" i="6"/>
  <c r="S69" i="6"/>
  <c r="P55" i="6"/>
  <c r="R75" i="6"/>
  <c r="Q55" i="6"/>
  <c r="P61" i="6"/>
  <c r="P69" i="6"/>
  <c r="T69" i="6" s="1"/>
  <c r="Q75" i="6"/>
  <c r="U75" i="6" s="1"/>
  <c r="Q61" i="6"/>
  <c r="E69" i="6"/>
  <c r="T108" i="6"/>
  <c r="T102" i="6"/>
  <c r="T63" i="5"/>
  <c r="U57" i="5"/>
  <c r="E61" i="5"/>
  <c r="T52" i="5"/>
  <c r="S55" i="5"/>
  <c r="E55" i="5"/>
  <c r="R55" i="5"/>
  <c r="T44" i="5"/>
  <c r="Q42" i="5"/>
  <c r="P42" i="5"/>
  <c r="E32" i="5"/>
  <c r="U29" i="5"/>
  <c r="R26" i="5"/>
  <c r="R69" i="5"/>
  <c r="S69" i="5"/>
  <c r="E75" i="5"/>
  <c r="E69" i="5"/>
  <c r="Q75" i="5"/>
  <c r="U75" i="5" s="1"/>
  <c r="R75" i="5"/>
  <c r="P69" i="5"/>
  <c r="T69" i="5" s="1"/>
  <c r="T103" i="5"/>
  <c r="T110" i="5"/>
  <c r="T112" i="5"/>
  <c r="T99" i="5"/>
  <c r="T101" i="5"/>
  <c r="R97" i="5"/>
  <c r="E82" i="5"/>
  <c r="P68" i="4"/>
  <c r="E68" i="4"/>
  <c r="S75" i="4"/>
  <c r="U52" i="4"/>
  <c r="Q55" i="4"/>
  <c r="P42" i="4"/>
  <c r="E75" i="4"/>
  <c r="Q42" i="4"/>
  <c r="P32" i="4"/>
  <c r="T29" i="4"/>
  <c r="R75" i="4"/>
  <c r="Q26" i="4"/>
  <c r="E69" i="4"/>
  <c r="T25" i="4"/>
  <c r="E26" i="4"/>
  <c r="U26" i="4" s="1"/>
  <c r="R26" i="4"/>
  <c r="E55" i="4"/>
  <c r="T49" i="4"/>
  <c r="P55" i="4"/>
  <c r="T55" i="4" s="1"/>
  <c r="Q61" i="4"/>
  <c r="Q69" i="4"/>
  <c r="U69" i="4" s="1"/>
  <c r="T59" i="4"/>
  <c r="E61" i="4"/>
  <c r="U61" i="4" s="1"/>
  <c r="R69" i="4"/>
  <c r="P75" i="4"/>
  <c r="T75" i="4" s="1"/>
  <c r="Q75" i="4"/>
  <c r="U75" i="4" s="1"/>
  <c r="T102" i="4"/>
  <c r="P68" i="3"/>
  <c r="Q68" i="3"/>
  <c r="E68" i="3"/>
  <c r="T65" i="3"/>
  <c r="T47" i="3"/>
  <c r="T48" i="3"/>
  <c r="U44" i="3"/>
  <c r="P42" i="3"/>
  <c r="T42" i="3" s="1"/>
  <c r="Q42" i="3"/>
  <c r="U42" i="3" s="1"/>
  <c r="E42" i="3"/>
  <c r="Q32" i="3"/>
  <c r="P32" i="3"/>
  <c r="U24" i="3"/>
  <c r="P26" i="3"/>
  <c r="Q26" i="3"/>
  <c r="Q75" i="3"/>
  <c r="U75" i="3" s="1"/>
  <c r="P55" i="3"/>
  <c r="R69" i="3"/>
  <c r="S69" i="3"/>
  <c r="Q55" i="3"/>
  <c r="P69" i="3"/>
  <c r="Q61" i="3"/>
  <c r="E75" i="3"/>
  <c r="Q69" i="3"/>
  <c r="U69" i="3" s="1"/>
  <c r="E61" i="3"/>
  <c r="T61" i="3" s="1"/>
  <c r="P75" i="3"/>
  <c r="T75" i="3" s="1"/>
  <c r="U108" i="3"/>
  <c r="U64" i="2"/>
  <c r="P68" i="2"/>
  <c r="Q68" i="2"/>
  <c r="T63" i="2"/>
  <c r="E61" i="2"/>
  <c r="U61" i="2" s="1"/>
  <c r="S75" i="2"/>
  <c r="R55" i="2"/>
  <c r="Q42" i="2"/>
  <c r="Q32" i="2"/>
  <c r="T29" i="2"/>
  <c r="E32" i="2"/>
  <c r="T25" i="2"/>
  <c r="Q26" i="2"/>
  <c r="T24" i="2"/>
  <c r="E75" i="2"/>
  <c r="P69" i="2"/>
  <c r="T69" i="2" s="1"/>
  <c r="P55" i="2"/>
  <c r="T55" i="2" s="1"/>
  <c r="R69" i="2"/>
  <c r="Q55" i="2"/>
  <c r="U55" i="2" s="1"/>
  <c r="Q69" i="2"/>
  <c r="U69" i="2" s="1"/>
  <c r="R75" i="2"/>
  <c r="E69" i="2"/>
  <c r="S69" i="2"/>
  <c r="S97" i="2"/>
  <c r="T104" i="2"/>
  <c r="T106" i="2"/>
  <c r="T108" i="2"/>
  <c r="T98" i="2"/>
  <c r="T100" i="2"/>
  <c r="U103" i="2"/>
  <c r="Q68" i="1"/>
  <c r="T65" i="1"/>
  <c r="P61" i="1"/>
  <c r="E55" i="1"/>
  <c r="E69" i="1"/>
  <c r="T48" i="1"/>
  <c r="U47" i="1"/>
  <c r="R55" i="1"/>
  <c r="R69" i="1"/>
  <c r="U39" i="1"/>
  <c r="Q42" i="1"/>
  <c r="P42" i="1"/>
  <c r="T42" i="1" s="1"/>
  <c r="R42" i="1"/>
  <c r="E42" i="1"/>
  <c r="S42" i="1"/>
  <c r="E32" i="1"/>
  <c r="Q26" i="1"/>
  <c r="S69" i="1"/>
  <c r="P26" i="1"/>
  <c r="T26" i="1" s="1"/>
  <c r="R26" i="1"/>
  <c r="E75" i="1"/>
  <c r="E26" i="1"/>
  <c r="U26" i="1" s="1"/>
  <c r="S26" i="1"/>
  <c r="S55" i="1"/>
  <c r="P55" i="1"/>
  <c r="Q61" i="1"/>
  <c r="P69" i="1"/>
  <c r="T69" i="1" s="1"/>
  <c r="Q75" i="1"/>
  <c r="U75" i="1" s="1"/>
  <c r="Q69" i="1"/>
  <c r="U69" i="1" s="1"/>
  <c r="R75" i="1"/>
  <c r="S75" i="1"/>
  <c r="E61" i="1"/>
  <c r="T61" i="1" s="1"/>
  <c r="T107" i="1"/>
  <c r="R97" i="1"/>
  <c r="E82" i="1"/>
  <c r="T32" i="5"/>
  <c r="U32" i="3"/>
  <c r="T32" i="3"/>
  <c r="U35" i="5"/>
  <c r="T35" i="5"/>
  <c r="U61" i="1"/>
  <c r="U26" i="3"/>
  <c r="T26" i="3"/>
  <c r="U32" i="1"/>
  <c r="T32" i="1"/>
  <c r="T35" i="3"/>
  <c r="T61" i="4"/>
  <c r="U61" i="3"/>
  <c r="S26" i="9"/>
  <c r="Q26" i="9"/>
  <c r="U34" i="8"/>
  <c r="T34" i="8"/>
  <c r="P87" i="1"/>
  <c r="U32" i="2"/>
  <c r="T32" i="2"/>
  <c r="U74" i="2"/>
  <c r="T74" i="2"/>
  <c r="U73" i="2"/>
  <c r="T73" i="2"/>
  <c r="T71" i="2"/>
  <c r="E69" i="3"/>
  <c r="U74" i="3"/>
  <c r="T74" i="3"/>
  <c r="U73" i="3"/>
  <c r="T73" i="3"/>
  <c r="S55" i="4"/>
  <c r="P69" i="4"/>
  <c r="T69" i="4" s="1"/>
  <c r="S87" i="4"/>
  <c r="U95" i="4"/>
  <c r="T95" i="4"/>
  <c r="U31" i="5"/>
  <c r="T31" i="5"/>
  <c r="Q61" i="5"/>
  <c r="Q74" i="5"/>
  <c r="R74" i="6"/>
  <c r="Q17" i="7"/>
  <c r="U17" i="7" s="1"/>
  <c r="U60" i="7"/>
  <c r="T60" i="7"/>
  <c r="U15" i="8"/>
  <c r="T15" i="8"/>
  <c r="U26" i="8"/>
  <c r="Q32" i="8"/>
  <c r="Q68" i="8"/>
  <c r="P114" i="9"/>
  <c r="P115" i="9"/>
  <c r="U12" i="10"/>
  <c r="T12" i="10"/>
  <c r="U41" i="11"/>
  <c r="T41" i="11"/>
  <c r="U35" i="14"/>
  <c r="T35" i="14"/>
  <c r="U87" i="2"/>
  <c r="E87" i="2"/>
  <c r="E115" i="2" s="1"/>
  <c r="U115" i="2" s="1"/>
  <c r="T87" i="2"/>
  <c r="U49" i="6"/>
  <c r="T49" i="6"/>
  <c r="Q55" i="1"/>
  <c r="U55" i="1" s="1"/>
  <c r="U45" i="2"/>
  <c r="P87" i="2"/>
  <c r="U47" i="5"/>
  <c r="T47" i="5"/>
  <c r="U10" i="1"/>
  <c r="P61" i="2"/>
  <c r="P75" i="2"/>
  <c r="T75" i="2" s="1"/>
  <c r="Q75" i="2"/>
  <c r="U75" i="2" s="1"/>
  <c r="R87" i="2"/>
  <c r="P87" i="3"/>
  <c r="U35" i="4"/>
  <c r="U42" i="4"/>
  <c r="T42" i="4"/>
  <c r="U15" i="5"/>
  <c r="T15" i="5"/>
  <c r="U59" i="5"/>
  <c r="T59" i="5"/>
  <c r="U22" i="6"/>
  <c r="T22" i="6"/>
  <c r="U26" i="6"/>
  <c r="T26" i="6"/>
  <c r="U32" i="6"/>
  <c r="T32" i="6"/>
  <c r="U38" i="6"/>
  <c r="T38" i="6"/>
  <c r="Q69" i="6"/>
  <c r="U69" i="6" s="1"/>
  <c r="U89" i="6"/>
  <c r="T89" i="6"/>
  <c r="U37" i="7"/>
  <c r="T37" i="7"/>
  <c r="U46" i="7"/>
  <c r="T46" i="7"/>
  <c r="U67" i="7"/>
  <c r="T67" i="7"/>
  <c r="Q74" i="7"/>
  <c r="P35" i="8"/>
  <c r="T35" i="8" s="1"/>
  <c r="U41" i="8"/>
  <c r="T41" i="8"/>
  <c r="U60" i="8"/>
  <c r="T60" i="8"/>
  <c r="U14" i="9"/>
  <c r="T14" i="9"/>
  <c r="Q114" i="9"/>
  <c r="Q115" i="9"/>
  <c r="U61" i="5"/>
  <c r="T61" i="5"/>
  <c r="T75" i="12"/>
  <c r="U9" i="12"/>
  <c r="T9" i="12"/>
  <c r="T32" i="14"/>
  <c r="T16" i="1"/>
  <c r="Q61" i="2"/>
  <c r="T9" i="1"/>
  <c r="U21" i="1"/>
  <c r="T29" i="1"/>
  <c r="U74" i="1"/>
  <c r="T74" i="1"/>
  <c r="U73" i="1"/>
  <c r="T73" i="1"/>
  <c r="P75" i="1"/>
  <c r="S87" i="2"/>
  <c r="P61" i="3"/>
  <c r="U25" i="5"/>
  <c r="T25" i="5"/>
  <c r="U91" i="5"/>
  <c r="T91" i="5"/>
  <c r="U9" i="7"/>
  <c r="T9" i="7"/>
  <c r="T32" i="7"/>
  <c r="U90" i="7"/>
  <c r="T90" i="7"/>
  <c r="Q35" i="8"/>
  <c r="U35" i="8" s="1"/>
  <c r="U44" i="8"/>
  <c r="T44" i="8"/>
  <c r="U32" i="9"/>
  <c r="T32" i="9"/>
  <c r="U59" i="10"/>
  <c r="T59" i="10"/>
  <c r="T67" i="10"/>
  <c r="U67" i="10"/>
  <c r="U68" i="4"/>
  <c r="T68" i="4"/>
  <c r="U63" i="4"/>
  <c r="T63" i="4"/>
  <c r="U42" i="5"/>
  <c r="T42" i="5"/>
  <c r="U37" i="5"/>
  <c r="T37" i="5"/>
  <c r="U10" i="6"/>
  <c r="T10" i="6"/>
  <c r="U68" i="6"/>
  <c r="T68" i="6"/>
  <c r="U63" i="6"/>
  <c r="T63" i="6"/>
  <c r="U38" i="7"/>
  <c r="T38" i="7"/>
  <c r="U26" i="9"/>
  <c r="T26" i="9"/>
  <c r="U35" i="2"/>
  <c r="T35" i="2"/>
  <c r="U42" i="2"/>
  <c r="T42" i="2"/>
  <c r="U10" i="7"/>
  <c r="T10" i="7"/>
  <c r="U20" i="7"/>
  <c r="T20" i="7"/>
  <c r="U34" i="7"/>
  <c r="T34" i="7"/>
  <c r="T25" i="9"/>
  <c r="U25" i="9"/>
  <c r="U89" i="13"/>
  <c r="T89" i="13"/>
  <c r="U34" i="15"/>
  <c r="T34" i="15"/>
  <c r="U11" i="1"/>
  <c r="T15" i="1"/>
  <c r="T20" i="1"/>
  <c r="U42" i="1"/>
  <c r="T46" i="1"/>
  <c r="T52" i="1"/>
  <c r="R87" i="1"/>
  <c r="T90" i="1"/>
  <c r="T96" i="1"/>
  <c r="T28" i="2"/>
  <c r="T39" i="2"/>
  <c r="T46" i="2"/>
  <c r="Q74" i="2"/>
  <c r="S42" i="3"/>
  <c r="Q87" i="3"/>
  <c r="U32" i="4"/>
  <c r="T32" i="4"/>
  <c r="T14" i="1"/>
  <c r="T19" i="1"/>
  <c r="T25" i="1"/>
  <c r="T41" i="1"/>
  <c r="T51" i="1"/>
  <c r="S87" i="1"/>
  <c r="T89" i="1"/>
  <c r="T95" i="1"/>
  <c r="T13" i="2"/>
  <c r="T23" i="2"/>
  <c r="T38" i="2"/>
  <c r="T72" i="2"/>
  <c r="T88" i="2"/>
  <c r="T69" i="3"/>
  <c r="U17" i="3"/>
  <c r="T17" i="3"/>
  <c r="T38" i="3"/>
  <c r="U40" i="3"/>
  <c r="T46" i="3"/>
  <c r="T52" i="3"/>
  <c r="E55" i="3"/>
  <c r="R87" i="3"/>
  <c r="T90" i="3"/>
  <c r="T51" i="4"/>
  <c r="T57" i="4"/>
  <c r="U64" i="4"/>
  <c r="T64" i="4"/>
  <c r="P74" i="4"/>
  <c r="T92" i="4"/>
  <c r="U94" i="4"/>
  <c r="T94" i="4"/>
  <c r="P26" i="5"/>
  <c r="T26" i="5" s="1"/>
  <c r="T28" i="5"/>
  <c r="U30" i="5"/>
  <c r="T30" i="5"/>
  <c r="Q32" i="5"/>
  <c r="U32" i="5" s="1"/>
  <c r="U34" i="5"/>
  <c r="T34" i="5"/>
  <c r="U38" i="5"/>
  <c r="Q69" i="5"/>
  <c r="U69" i="5" s="1"/>
  <c r="U11" i="6"/>
  <c r="T11" i="6"/>
  <c r="U50" i="6"/>
  <c r="T50" i="6"/>
  <c r="U26" i="7"/>
  <c r="Q42" i="7"/>
  <c r="U42" i="7" s="1"/>
  <c r="P68" i="7"/>
  <c r="Q73" i="7"/>
  <c r="S87" i="7"/>
  <c r="P26" i="8"/>
  <c r="T26" i="8" s="1"/>
  <c r="E32" i="8"/>
  <c r="Q42" i="8"/>
  <c r="U28" i="9"/>
  <c r="T28" i="9"/>
  <c r="Q42" i="9"/>
  <c r="U42" i="9" s="1"/>
  <c r="T53" i="9"/>
  <c r="U53" i="9"/>
  <c r="Q73" i="9"/>
  <c r="U87" i="10"/>
  <c r="E87" i="10"/>
  <c r="E115" i="10" s="1"/>
  <c r="T87" i="10"/>
  <c r="U88" i="10"/>
  <c r="T88" i="10"/>
  <c r="U25" i="11"/>
  <c r="T25" i="11"/>
  <c r="U54" i="8"/>
  <c r="T54" i="8"/>
  <c r="U61" i="8"/>
  <c r="P68" i="1"/>
  <c r="U17" i="2"/>
  <c r="T26" i="2"/>
  <c r="T37" i="2"/>
  <c r="T45" i="2"/>
  <c r="U52" i="2"/>
  <c r="S55" i="2"/>
  <c r="T60" i="2"/>
  <c r="U68" i="2"/>
  <c r="T68" i="2"/>
  <c r="T66" i="2"/>
  <c r="U88" i="2"/>
  <c r="T93" i="2"/>
  <c r="T12" i="3"/>
  <c r="U22" i="3"/>
  <c r="T31" i="3"/>
  <c r="T34" i="3"/>
  <c r="T37" i="3"/>
  <c r="T72" i="3"/>
  <c r="S87" i="3"/>
  <c r="T89" i="3"/>
  <c r="T95" i="3"/>
  <c r="U13" i="4"/>
  <c r="U22" i="4"/>
  <c r="U39" i="4"/>
  <c r="T12" i="5"/>
  <c r="U14" i="5"/>
  <c r="T14" i="5"/>
  <c r="T22" i="5"/>
  <c r="Q26" i="5"/>
  <c r="U26" i="5" s="1"/>
  <c r="T41" i="5"/>
  <c r="U48" i="5"/>
  <c r="T48" i="5"/>
  <c r="P55" i="5"/>
  <c r="T55" i="5" s="1"/>
  <c r="U58" i="5"/>
  <c r="T58" i="5"/>
  <c r="U67" i="5"/>
  <c r="T67" i="5"/>
  <c r="S74" i="5"/>
  <c r="U21" i="6"/>
  <c r="T21" i="6"/>
  <c r="P42" i="6"/>
  <c r="U61" i="6"/>
  <c r="T61" i="6"/>
  <c r="P74" i="6"/>
  <c r="U21" i="7"/>
  <c r="T21" i="7"/>
  <c r="U35" i="7"/>
  <c r="T35" i="7"/>
  <c r="P55" i="7"/>
  <c r="Q68" i="7"/>
  <c r="U69" i="9"/>
  <c r="U17" i="9"/>
  <c r="T17" i="9"/>
  <c r="U9" i="9"/>
  <c r="T9" i="9"/>
  <c r="P61" i="9"/>
  <c r="U41" i="10"/>
  <c r="T41" i="10"/>
  <c r="T55" i="1"/>
  <c r="U39" i="6"/>
  <c r="T39" i="6"/>
  <c r="U90" i="6"/>
  <c r="T90" i="6"/>
  <c r="U23" i="8"/>
  <c r="T23" i="8"/>
  <c r="U38" i="9"/>
  <c r="T38" i="9"/>
  <c r="U35" i="10"/>
  <c r="T35" i="10"/>
  <c r="U87" i="1"/>
  <c r="E87" i="1"/>
  <c r="E115" i="1" s="1"/>
  <c r="T115" i="1" s="1"/>
  <c r="T87" i="1"/>
  <c r="T15" i="10"/>
  <c r="U15" i="10"/>
  <c r="U28" i="1"/>
  <c r="U35" i="1"/>
  <c r="T35" i="1"/>
  <c r="S35" i="1"/>
  <c r="T40" i="1"/>
  <c r="T44" i="1"/>
  <c r="U45" i="1"/>
  <c r="T60" i="1"/>
  <c r="T75" i="1"/>
  <c r="U17" i="1"/>
  <c r="T17" i="1"/>
  <c r="T24" i="1"/>
  <c r="S74" i="1"/>
  <c r="U88" i="1"/>
  <c r="T12" i="2"/>
  <c r="U22" i="2"/>
  <c r="U37" i="2"/>
  <c r="U53" i="2"/>
  <c r="U71" i="2"/>
  <c r="R73" i="2"/>
  <c r="U37" i="3"/>
  <c r="T51" i="3"/>
  <c r="T68" i="3"/>
  <c r="U68" i="3"/>
  <c r="U63" i="3"/>
  <c r="T71" i="3"/>
  <c r="U17" i="4"/>
  <c r="T17" i="4"/>
  <c r="U14" i="4"/>
  <c r="U44" i="4"/>
  <c r="U50" i="4"/>
  <c r="P61" i="4"/>
  <c r="S69" i="4"/>
  <c r="Q73" i="4"/>
  <c r="P87" i="4"/>
  <c r="T91" i="4"/>
  <c r="R17" i="5"/>
  <c r="E42" i="5"/>
  <c r="Q55" i="5"/>
  <c r="U55" i="5" s="1"/>
  <c r="P68" i="5"/>
  <c r="P75" i="5"/>
  <c r="T75" i="5" s="1"/>
  <c r="U90" i="5"/>
  <c r="T90" i="5"/>
  <c r="P17" i="6"/>
  <c r="T17" i="6" s="1"/>
  <c r="P32" i="6"/>
  <c r="U35" i="6"/>
  <c r="T35" i="6"/>
  <c r="Q74" i="6"/>
  <c r="E75" i="6"/>
  <c r="U31" i="7"/>
  <c r="T31" i="7"/>
  <c r="T53" i="7"/>
  <c r="U53" i="7"/>
  <c r="E61" i="7"/>
  <c r="T17" i="8"/>
  <c r="U9" i="8"/>
  <c r="T9" i="8"/>
  <c r="T16" i="8"/>
  <c r="U16" i="8"/>
  <c r="S55" i="8"/>
  <c r="Q55" i="8"/>
  <c r="U55" i="8" s="1"/>
  <c r="P74" i="8"/>
  <c r="S35" i="9"/>
  <c r="U44" i="10"/>
  <c r="T44" i="10"/>
  <c r="U48" i="10"/>
  <c r="T48" i="10"/>
  <c r="T35" i="12"/>
  <c r="U48" i="12"/>
  <c r="T48" i="12"/>
  <c r="R87" i="4"/>
  <c r="T75" i="6"/>
  <c r="U17" i="6"/>
  <c r="U42" i="6"/>
  <c r="T42" i="6"/>
  <c r="U87" i="6"/>
  <c r="E87" i="6"/>
  <c r="E115" i="6" s="1"/>
  <c r="T115" i="6" s="1"/>
  <c r="T87" i="6"/>
  <c r="Q75" i="7"/>
  <c r="U75" i="7" s="1"/>
  <c r="R75" i="8"/>
  <c r="P87" i="8"/>
  <c r="T31" i="9"/>
  <c r="U31" i="9"/>
  <c r="Q35" i="9"/>
  <c r="U35" i="9" s="1"/>
  <c r="P55" i="9"/>
  <c r="U74" i="9"/>
  <c r="T74" i="9"/>
  <c r="U73" i="9"/>
  <c r="T73" i="9"/>
  <c r="T71" i="9"/>
  <c r="T95" i="9"/>
  <c r="U95" i="9"/>
  <c r="P32" i="10"/>
  <c r="U40" i="10"/>
  <c r="Q42" i="10"/>
  <c r="S75" i="10"/>
  <c r="Q87" i="10"/>
  <c r="Q115" i="10" s="1"/>
  <c r="T12" i="11"/>
  <c r="U12" i="11"/>
  <c r="P26" i="11"/>
  <c r="T26" i="11" s="1"/>
  <c r="U28" i="11"/>
  <c r="T28" i="11"/>
  <c r="P42" i="11"/>
  <c r="U48" i="11"/>
  <c r="T48" i="11"/>
  <c r="U61" i="11"/>
  <c r="T61" i="11"/>
  <c r="U65" i="11"/>
  <c r="T65" i="11"/>
  <c r="Q68" i="11"/>
  <c r="Q74" i="11"/>
  <c r="U30" i="12"/>
  <c r="T30" i="12"/>
  <c r="E61" i="12"/>
  <c r="T53" i="14"/>
  <c r="U53" i="14"/>
  <c r="E61" i="14"/>
  <c r="U87" i="5"/>
  <c r="E87" i="5"/>
  <c r="E115" i="5" s="1"/>
  <c r="U115" i="5" s="1"/>
  <c r="T87" i="5"/>
  <c r="P87" i="6"/>
  <c r="T55" i="7"/>
  <c r="T45" i="7"/>
  <c r="U19" i="8"/>
  <c r="T53" i="8"/>
  <c r="T57" i="8"/>
  <c r="U29" i="9"/>
  <c r="U34" i="9"/>
  <c r="T37" i="9"/>
  <c r="U37" i="9"/>
  <c r="U13" i="10"/>
  <c r="Q26" i="10"/>
  <c r="Q32" i="10"/>
  <c r="T58" i="10"/>
  <c r="U58" i="10"/>
  <c r="R87" i="10"/>
  <c r="T19" i="11"/>
  <c r="Q73" i="11"/>
  <c r="T51" i="16"/>
  <c r="U51" i="16"/>
  <c r="U74" i="5"/>
  <c r="T74" i="5"/>
  <c r="U73" i="5"/>
  <c r="T73" i="5"/>
  <c r="P87" i="5"/>
  <c r="Q87" i="6"/>
  <c r="Q115" i="6" s="1"/>
  <c r="U87" i="7"/>
  <c r="E87" i="7"/>
  <c r="E115" i="7" s="1"/>
  <c r="U115" i="7" s="1"/>
  <c r="T87" i="7"/>
  <c r="T88" i="7"/>
  <c r="Q17" i="8"/>
  <c r="U17" i="8" s="1"/>
  <c r="P55" i="8"/>
  <c r="T55" i="8" s="1"/>
  <c r="U73" i="8"/>
  <c r="T73" i="8"/>
  <c r="U74" i="8"/>
  <c r="T74" i="8"/>
  <c r="R87" i="8"/>
  <c r="R17" i="9"/>
  <c r="P26" i="9"/>
  <c r="U89" i="9"/>
  <c r="T89" i="9"/>
  <c r="U14" i="10"/>
  <c r="U22" i="10"/>
  <c r="T22" i="10"/>
  <c r="U94" i="10"/>
  <c r="T94" i="10"/>
  <c r="P17" i="11"/>
  <c r="U91" i="11"/>
  <c r="T91" i="11"/>
  <c r="U15" i="12"/>
  <c r="T15" i="12"/>
  <c r="Q35" i="12"/>
  <c r="U35" i="12" s="1"/>
  <c r="U37" i="12"/>
  <c r="U40" i="12"/>
  <c r="T40" i="12"/>
  <c r="U17" i="13"/>
  <c r="U9" i="13"/>
  <c r="T9" i="13"/>
  <c r="U26" i="13"/>
  <c r="T26" i="13"/>
  <c r="T35" i="13"/>
  <c r="U60" i="13"/>
  <c r="T60" i="13"/>
  <c r="U42" i="14"/>
  <c r="T42" i="14"/>
  <c r="U37" i="14"/>
  <c r="T37" i="14"/>
  <c r="U68" i="1"/>
  <c r="T68" i="1"/>
  <c r="Q87" i="1"/>
  <c r="Q87" i="2"/>
  <c r="Q115" i="2" s="1"/>
  <c r="U55" i="3"/>
  <c r="T55" i="3"/>
  <c r="U87" i="3"/>
  <c r="E87" i="3"/>
  <c r="E115" i="3" s="1"/>
  <c r="T115" i="3" s="1"/>
  <c r="T87" i="3"/>
  <c r="U68" i="5"/>
  <c r="T68" i="5"/>
  <c r="Q87" i="5"/>
  <c r="U55" i="6"/>
  <c r="T55" i="6"/>
  <c r="R87" i="6"/>
  <c r="P87" i="7"/>
  <c r="P42" i="8"/>
  <c r="T42" i="8" s="1"/>
  <c r="U68" i="8"/>
  <c r="T68" i="8"/>
  <c r="S87" i="8"/>
  <c r="U11" i="9"/>
  <c r="Q32" i="9"/>
  <c r="P42" i="9"/>
  <c r="T42" i="9" s="1"/>
  <c r="P68" i="9"/>
  <c r="Q75" i="9"/>
  <c r="U75" i="9" s="1"/>
  <c r="U61" i="10"/>
  <c r="T61" i="10"/>
  <c r="Q35" i="11"/>
  <c r="U35" i="11" s="1"/>
  <c r="U59" i="11"/>
  <c r="T59" i="11"/>
  <c r="R87" i="11"/>
  <c r="P42" i="12"/>
  <c r="T49" i="12"/>
  <c r="U49" i="12"/>
  <c r="U39" i="13"/>
  <c r="T39" i="13"/>
  <c r="U49" i="13"/>
  <c r="T49" i="13"/>
  <c r="U73" i="4"/>
  <c r="T73" i="4"/>
  <c r="U74" i="4"/>
  <c r="T74" i="4"/>
  <c r="T17" i="5"/>
  <c r="R87" i="5"/>
  <c r="U74" i="6"/>
  <c r="T74" i="6"/>
  <c r="U73" i="6"/>
  <c r="T73" i="6"/>
  <c r="S87" i="6"/>
  <c r="R55" i="7"/>
  <c r="U68" i="7"/>
  <c r="T68" i="7"/>
  <c r="Q87" i="7"/>
  <c r="U42" i="8"/>
  <c r="U37" i="8"/>
  <c r="R69" i="8"/>
  <c r="T35" i="9"/>
  <c r="U26" i="10"/>
  <c r="T26" i="10"/>
  <c r="S42" i="10"/>
  <c r="U32" i="12"/>
  <c r="T32" i="12"/>
  <c r="S32" i="12"/>
  <c r="Q32" i="12"/>
  <c r="U29" i="16"/>
  <c r="T29" i="16"/>
  <c r="U55" i="4"/>
  <c r="U87" i="4"/>
  <c r="E87" i="4"/>
  <c r="E115" i="4" s="1"/>
  <c r="T87" i="4"/>
  <c r="S87" i="5"/>
  <c r="T9" i="6"/>
  <c r="T37" i="6"/>
  <c r="T88" i="6"/>
  <c r="T66" i="7"/>
  <c r="U74" i="7"/>
  <c r="T74" i="7"/>
  <c r="U73" i="7"/>
  <c r="T73" i="7"/>
  <c r="U71" i="7"/>
  <c r="R87" i="7"/>
  <c r="T89" i="7"/>
  <c r="U96" i="7"/>
  <c r="T31" i="8"/>
  <c r="R35" i="8"/>
  <c r="T45" i="8"/>
  <c r="T65" i="8"/>
  <c r="S69" i="8"/>
  <c r="T55" i="9"/>
  <c r="U55" i="9"/>
  <c r="T45" i="9"/>
  <c r="U58" i="9"/>
  <c r="U71" i="9"/>
  <c r="U87" i="9"/>
  <c r="E87" i="9"/>
  <c r="E115" i="9" s="1"/>
  <c r="T115" i="9" s="1"/>
  <c r="T87" i="9"/>
  <c r="U88" i="9"/>
  <c r="T88" i="9"/>
  <c r="U96" i="9"/>
  <c r="T96" i="9"/>
  <c r="U32" i="10"/>
  <c r="T32" i="10"/>
  <c r="Q61" i="10"/>
  <c r="S69" i="10"/>
  <c r="U93" i="10"/>
  <c r="T93" i="10"/>
  <c r="U13" i="11"/>
  <c r="T13" i="11"/>
  <c r="U26" i="11"/>
  <c r="U49" i="11"/>
  <c r="T49" i="11"/>
  <c r="Q55" i="11"/>
  <c r="U14" i="12"/>
  <c r="T14" i="12"/>
  <c r="R17" i="12"/>
  <c r="U31" i="12"/>
  <c r="T31" i="12"/>
  <c r="U19" i="14"/>
  <c r="T19" i="14"/>
  <c r="U75" i="15"/>
  <c r="U9" i="15"/>
  <c r="T9" i="15"/>
  <c r="U35" i="15"/>
  <c r="U68" i="10"/>
  <c r="T68" i="10"/>
  <c r="Q68" i="10"/>
  <c r="S87" i="10"/>
  <c r="Q75" i="11"/>
  <c r="U75" i="11" s="1"/>
  <c r="P17" i="12"/>
  <c r="T17" i="12" s="1"/>
  <c r="U22" i="12"/>
  <c r="T22" i="12"/>
  <c r="U87" i="12"/>
  <c r="E87" i="12"/>
  <c r="E115" i="12" s="1"/>
  <c r="T87" i="12"/>
  <c r="U88" i="12"/>
  <c r="T88" i="12"/>
  <c r="U20" i="13"/>
  <c r="T20" i="13"/>
  <c r="P75" i="13"/>
  <c r="T75" i="13" s="1"/>
  <c r="T75" i="14"/>
  <c r="U17" i="14"/>
  <c r="U9" i="14"/>
  <c r="T9" i="14"/>
  <c r="P61" i="14"/>
  <c r="Q74" i="14"/>
  <c r="T16" i="15"/>
  <c r="U16" i="15"/>
  <c r="U92" i="15"/>
  <c r="T92" i="15"/>
  <c r="U35" i="16"/>
  <c r="T35" i="16"/>
  <c r="U90" i="18"/>
  <c r="T90" i="18"/>
  <c r="U39" i="19"/>
  <c r="T39" i="19"/>
  <c r="E42" i="9"/>
  <c r="R87" i="9"/>
  <c r="U42" i="10"/>
  <c r="T42" i="10"/>
  <c r="U37" i="10"/>
  <c r="U17" i="11"/>
  <c r="T17" i="11"/>
  <c r="T22" i="11"/>
  <c r="T30" i="11"/>
  <c r="T44" i="11"/>
  <c r="U51" i="11"/>
  <c r="T93" i="11"/>
  <c r="Q17" i="12"/>
  <c r="U17" i="12" s="1"/>
  <c r="T19" i="12"/>
  <c r="U26" i="12"/>
  <c r="T26" i="12"/>
  <c r="P35" i="12"/>
  <c r="T37" i="12"/>
  <c r="U39" i="12"/>
  <c r="T39" i="12"/>
  <c r="U51" i="12"/>
  <c r="T51" i="12"/>
  <c r="P87" i="12"/>
  <c r="U96" i="12"/>
  <c r="T96" i="12"/>
  <c r="U16" i="13"/>
  <c r="T16" i="13"/>
  <c r="E17" i="14"/>
  <c r="U26" i="14"/>
  <c r="T26" i="14"/>
  <c r="U60" i="14"/>
  <c r="T60" i="14"/>
  <c r="T71" i="14"/>
  <c r="U90" i="14"/>
  <c r="T90" i="14"/>
  <c r="P26" i="15"/>
  <c r="P35" i="15"/>
  <c r="T35" i="15" s="1"/>
  <c r="U55" i="15"/>
  <c r="T55" i="15"/>
  <c r="U45" i="15"/>
  <c r="T45" i="15"/>
  <c r="U23" i="16"/>
  <c r="T23" i="16"/>
  <c r="U32" i="16"/>
  <c r="T32" i="16"/>
  <c r="U61" i="18"/>
  <c r="T61" i="18"/>
  <c r="S87" i="9"/>
  <c r="T17" i="10"/>
  <c r="U17" i="10"/>
  <c r="U55" i="11"/>
  <c r="T55" i="11"/>
  <c r="U68" i="11"/>
  <c r="T68" i="11"/>
  <c r="P32" i="12"/>
  <c r="Q61" i="12"/>
  <c r="U68" i="12"/>
  <c r="T68" i="12"/>
  <c r="U63" i="12"/>
  <c r="T63" i="12"/>
  <c r="Q87" i="12"/>
  <c r="Q115" i="12" s="1"/>
  <c r="P17" i="13"/>
  <c r="T17" i="13" s="1"/>
  <c r="T32" i="13"/>
  <c r="U32" i="13"/>
  <c r="U38" i="13"/>
  <c r="T38" i="13"/>
  <c r="P74" i="13"/>
  <c r="U87" i="13"/>
  <c r="E87" i="13"/>
  <c r="E115" i="13" s="1"/>
  <c r="T115" i="13" s="1"/>
  <c r="T87" i="13"/>
  <c r="U88" i="13"/>
  <c r="T88" i="13"/>
  <c r="U31" i="14"/>
  <c r="T31" i="14"/>
  <c r="U46" i="14"/>
  <c r="T46" i="14"/>
  <c r="U67" i="14"/>
  <c r="T67" i="14"/>
  <c r="Q69" i="14"/>
  <c r="U69" i="14" s="1"/>
  <c r="S87" i="14"/>
  <c r="P17" i="15"/>
  <c r="T17" i="15" s="1"/>
  <c r="Q35" i="15"/>
  <c r="U41" i="15"/>
  <c r="T41" i="15"/>
  <c r="P68" i="16"/>
  <c r="U87" i="8"/>
  <c r="E87" i="8"/>
  <c r="E115" i="8" s="1"/>
  <c r="U115" i="8" s="1"/>
  <c r="T87" i="8"/>
  <c r="U88" i="8"/>
  <c r="E74" i="9"/>
  <c r="U34" i="10"/>
  <c r="U55" i="10"/>
  <c r="T55" i="10"/>
  <c r="U74" i="10"/>
  <c r="T74" i="10"/>
  <c r="U73" i="10"/>
  <c r="T73" i="10"/>
  <c r="U42" i="11"/>
  <c r="T42" i="11"/>
  <c r="U87" i="11"/>
  <c r="E87" i="11"/>
  <c r="E115" i="11" s="1"/>
  <c r="T115" i="11" s="1"/>
  <c r="T87" i="11"/>
  <c r="T38" i="12"/>
  <c r="E68" i="12"/>
  <c r="T15" i="13"/>
  <c r="U19" i="13"/>
  <c r="T19" i="13"/>
  <c r="Q73" i="13"/>
  <c r="Q74" i="13"/>
  <c r="U96" i="13"/>
  <c r="T96" i="13"/>
  <c r="U20" i="14"/>
  <c r="T20" i="14"/>
  <c r="T54" i="14"/>
  <c r="Q73" i="14"/>
  <c r="U15" i="15"/>
  <c r="T15" i="15"/>
  <c r="U23" i="15"/>
  <c r="T23" i="15"/>
  <c r="E32" i="15"/>
  <c r="P42" i="15"/>
  <c r="T42" i="15" s="1"/>
  <c r="S87" i="15"/>
  <c r="U91" i="15"/>
  <c r="T91" i="15"/>
  <c r="T26" i="16"/>
  <c r="T40" i="16"/>
  <c r="U40" i="16"/>
  <c r="U32" i="11"/>
  <c r="T32" i="11"/>
  <c r="T35" i="11"/>
  <c r="P87" i="11"/>
  <c r="U10" i="12"/>
  <c r="U42" i="12"/>
  <c r="T42" i="12"/>
  <c r="U50" i="12"/>
  <c r="T50" i="12"/>
  <c r="U40" i="13"/>
  <c r="U50" i="13"/>
  <c r="T50" i="13"/>
  <c r="U61" i="13"/>
  <c r="T61" i="13"/>
  <c r="R75" i="13"/>
  <c r="U16" i="14"/>
  <c r="T16" i="14"/>
  <c r="P32" i="14"/>
  <c r="U34" i="14"/>
  <c r="T34" i="14"/>
  <c r="P68" i="14"/>
  <c r="Q42" i="15"/>
  <c r="U42" i="15" s="1"/>
  <c r="U44" i="15"/>
  <c r="T44" i="15"/>
  <c r="U51" i="15"/>
  <c r="T51" i="15"/>
  <c r="U61" i="15"/>
  <c r="T61" i="15"/>
  <c r="P74" i="15"/>
  <c r="U10" i="16"/>
  <c r="T10" i="16"/>
  <c r="U94" i="16"/>
  <c r="T94" i="16"/>
  <c r="U22" i="17"/>
  <c r="T22" i="17"/>
  <c r="U87" i="20"/>
  <c r="E87" i="20"/>
  <c r="E115" i="20" s="1"/>
  <c r="U115" i="20" s="1"/>
  <c r="T87" i="20"/>
  <c r="U88" i="20"/>
  <c r="T88" i="20"/>
  <c r="Q87" i="8"/>
  <c r="Q115" i="8" s="1"/>
  <c r="T19" i="10"/>
  <c r="P26" i="10"/>
  <c r="T63" i="10"/>
  <c r="U92" i="10"/>
  <c r="U40" i="11"/>
  <c r="U74" i="11"/>
  <c r="T74" i="11"/>
  <c r="U73" i="11"/>
  <c r="T73" i="11"/>
  <c r="U71" i="11"/>
  <c r="Q87" i="11"/>
  <c r="T90" i="11"/>
  <c r="U23" i="12"/>
  <c r="S42" i="12"/>
  <c r="U60" i="12"/>
  <c r="U89" i="12"/>
  <c r="T89" i="12"/>
  <c r="P42" i="13"/>
  <c r="T42" i="13" s="1"/>
  <c r="U10" i="14"/>
  <c r="P17" i="14"/>
  <c r="T17" i="14" s="1"/>
  <c r="P26" i="14"/>
  <c r="U30" i="14"/>
  <c r="T30" i="14"/>
  <c r="Q32" i="14"/>
  <c r="P55" i="14"/>
  <c r="Q68" i="14"/>
  <c r="U60" i="15"/>
  <c r="T60" i="15"/>
  <c r="P61" i="15"/>
  <c r="Q68" i="15"/>
  <c r="P73" i="15"/>
  <c r="U89" i="16"/>
  <c r="T89" i="16"/>
  <c r="U99" i="9"/>
  <c r="T99" i="9"/>
  <c r="P87" i="13"/>
  <c r="Q75" i="14"/>
  <c r="U75" i="14" s="1"/>
  <c r="Q26" i="16"/>
  <c r="U26" i="16" s="1"/>
  <c r="T55" i="16"/>
  <c r="T45" i="16"/>
  <c r="P87" i="16"/>
  <c r="T13" i="17"/>
  <c r="U13" i="17"/>
  <c r="U29" i="17"/>
  <c r="T29" i="17"/>
  <c r="T41" i="17"/>
  <c r="U41" i="17"/>
  <c r="U47" i="18"/>
  <c r="T47" i="18"/>
  <c r="U66" i="20"/>
  <c r="T66" i="20"/>
  <c r="E82" i="7"/>
  <c r="U111" i="13"/>
  <c r="T111" i="13"/>
  <c r="Q87" i="13"/>
  <c r="U55" i="14"/>
  <c r="T55" i="14"/>
  <c r="T45" i="14"/>
  <c r="U74" i="15"/>
  <c r="T74" i="15"/>
  <c r="U73" i="15"/>
  <c r="T73" i="15"/>
  <c r="T28" i="16"/>
  <c r="U28" i="16"/>
  <c r="Q42" i="16"/>
  <c r="Q69" i="16"/>
  <c r="U69" i="16" s="1"/>
  <c r="Q87" i="16"/>
  <c r="Q115" i="16" s="1"/>
  <c r="T57" i="17"/>
  <c r="U57" i="17"/>
  <c r="U65" i="17"/>
  <c r="T65" i="17"/>
  <c r="U23" i="20"/>
  <c r="T23" i="20"/>
  <c r="T35" i="20"/>
  <c r="R87" i="12"/>
  <c r="T90" i="12"/>
  <c r="T10" i="13"/>
  <c r="T21" i="13"/>
  <c r="T40" i="13"/>
  <c r="T51" i="13"/>
  <c r="T63" i="13"/>
  <c r="R87" i="13"/>
  <c r="T90" i="13"/>
  <c r="T10" i="14"/>
  <c r="T21" i="14"/>
  <c r="T38" i="14"/>
  <c r="T47" i="14"/>
  <c r="U87" i="14"/>
  <c r="E87" i="14"/>
  <c r="E115" i="14" s="1"/>
  <c r="U115" i="14" s="1"/>
  <c r="T87" i="14"/>
  <c r="T88" i="14"/>
  <c r="Q17" i="15"/>
  <c r="U17" i="15" s="1"/>
  <c r="T24" i="15"/>
  <c r="T46" i="15"/>
  <c r="T52" i="15"/>
  <c r="T93" i="15"/>
  <c r="T11" i="16"/>
  <c r="T16" i="16"/>
  <c r="T41" i="16"/>
  <c r="U53" i="16"/>
  <c r="U57" i="16"/>
  <c r="R87" i="16"/>
  <c r="U21" i="17"/>
  <c r="T21" i="17"/>
  <c r="P42" i="17"/>
  <c r="U49" i="17"/>
  <c r="T49" i="17"/>
  <c r="P75" i="17"/>
  <c r="T75" i="17" s="1"/>
  <c r="U32" i="18"/>
  <c r="T32" i="18"/>
  <c r="U92" i="19"/>
  <c r="T92" i="19"/>
  <c r="U12" i="20"/>
  <c r="T12" i="20"/>
  <c r="U68" i="9"/>
  <c r="T68" i="9"/>
  <c r="P87" i="10"/>
  <c r="S87" i="11"/>
  <c r="U55" i="12"/>
  <c r="T55" i="12"/>
  <c r="S87" i="12"/>
  <c r="T55" i="13"/>
  <c r="S87" i="13"/>
  <c r="R74" i="14"/>
  <c r="P87" i="14"/>
  <c r="U87" i="15"/>
  <c r="E87" i="15"/>
  <c r="E115" i="15" s="1"/>
  <c r="U115" i="15" s="1"/>
  <c r="T87" i="15"/>
  <c r="U88" i="15"/>
  <c r="Q55" i="16"/>
  <c r="U55" i="16" s="1"/>
  <c r="U73" i="16"/>
  <c r="T73" i="16"/>
  <c r="U74" i="16"/>
  <c r="T74" i="16"/>
  <c r="U71" i="16"/>
  <c r="S87" i="16"/>
  <c r="U95" i="16"/>
  <c r="T95" i="16"/>
  <c r="U12" i="17"/>
  <c r="T12" i="17"/>
  <c r="P17" i="17"/>
  <c r="T17" i="17" s="1"/>
  <c r="U40" i="17"/>
  <c r="T40" i="17"/>
  <c r="U87" i="17"/>
  <c r="E87" i="17"/>
  <c r="E115" i="17" s="1"/>
  <c r="T115" i="17" s="1"/>
  <c r="T87" i="17"/>
  <c r="U88" i="17"/>
  <c r="T88" i="17"/>
  <c r="U96" i="17"/>
  <c r="T96" i="17"/>
  <c r="U31" i="18"/>
  <c r="T31" i="18"/>
  <c r="U35" i="18"/>
  <c r="U73" i="12"/>
  <c r="T73" i="12"/>
  <c r="U74" i="12"/>
  <c r="T74" i="12"/>
  <c r="U74" i="13"/>
  <c r="T74" i="13"/>
  <c r="U73" i="13"/>
  <c r="T73" i="13"/>
  <c r="U68" i="14"/>
  <c r="T68" i="14"/>
  <c r="S73" i="14"/>
  <c r="Q87" i="14"/>
  <c r="Q115" i="14" s="1"/>
  <c r="U37" i="15"/>
  <c r="P68" i="15"/>
  <c r="S75" i="15"/>
  <c r="P87" i="15"/>
  <c r="Q73" i="16"/>
  <c r="P61" i="17"/>
  <c r="U64" i="17"/>
  <c r="T64" i="17"/>
  <c r="T37" i="13"/>
  <c r="U68" i="13"/>
  <c r="T68" i="13"/>
  <c r="U54" i="14"/>
  <c r="T66" i="14"/>
  <c r="U74" i="14"/>
  <c r="T74" i="14"/>
  <c r="U73" i="14"/>
  <c r="T73" i="14"/>
  <c r="U71" i="14"/>
  <c r="R87" i="14"/>
  <c r="T89" i="14"/>
  <c r="U96" i="14"/>
  <c r="U26" i="15"/>
  <c r="T26" i="15"/>
  <c r="T31" i="15"/>
  <c r="Q87" i="15"/>
  <c r="T22" i="16"/>
  <c r="S42" i="16"/>
  <c r="U45" i="16"/>
  <c r="T50" i="16"/>
  <c r="U26" i="17"/>
  <c r="Q61" i="17"/>
  <c r="U68" i="17"/>
  <c r="T68" i="17"/>
  <c r="E17" i="18"/>
  <c r="U59" i="18"/>
  <c r="T59" i="18"/>
  <c r="Q61" i="18"/>
  <c r="U21" i="19"/>
  <c r="T21" i="19"/>
  <c r="U32" i="19"/>
  <c r="T32" i="19"/>
  <c r="U50" i="19"/>
  <c r="T50" i="19"/>
  <c r="Q32" i="20"/>
  <c r="U32" i="20" s="1"/>
  <c r="U54" i="20"/>
  <c r="T54" i="20"/>
  <c r="Q68" i="20"/>
  <c r="P74" i="20"/>
  <c r="T103" i="16"/>
  <c r="U103" i="16"/>
  <c r="U98" i="14"/>
  <c r="T98" i="14"/>
  <c r="L114" i="3"/>
  <c r="R114" i="3" s="1"/>
  <c r="R97" i="3"/>
  <c r="T105" i="2"/>
  <c r="U105" i="2"/>
  <c r="U24" i="17"/>
  <c r="T51" i="17"/>
  <c r="U34" i="18"/>
  <c r="T34" i="18"/>
  <c r="U72" i="18"/>
  <c r="T72" i="18"/>
  <c r="U11" i="19"/>
  <c r="T11" i="19"/>
  <c r="T26" i="20"/>
  <c r="U46" i="20"/>
  <c r="T46" i="20"/>
  <c r="T61" i="20"/>
  <c r="U101" i="16"/>
  <c r="T101" i="16"/>
  <c r="U68" i="16"/>
  <c r="T68" i="16"/>
  <c r="U75" i="17"/>
  <c r="T69" i="17"/>
  <c r="U17" i="17"/>
  <c r="U35" i="17"/>
  <c r="U42" i="17"/>
  <c r="T42" i="17"/>
  <c r="Q42" i="17"/>
  <c r="U46" i="17"/>
  <c r="U74" i="17"/>
  <c r="T74" i="17"/>
  <c r="U73" i="17"/>
  <c r="S87" i="17"/>
  <c r="U20" i="18"/>
  <c r="T20" i="18"/>
  <c r="U30" i="18"/>
  <c r="T30" i="18"/>
  <c r="Q32" i="18"/>
  <c r="P55" i="18"/>
  <c r="T55" i="18" s="1"/>
  <c r="U67" i="18"/>
  <c r="T67" i="18"/>
  <c r="P73" i="18"/>
  <c r="U26" i="19"/>
  <c r="T26" i="19"/>
  <c r="Q35" i="19"/>
  <c r="U35" i="19" s="1"/>
  <c r="U38" i="19"/>
  <c r="T38" i="19"/>
  <c r="S87" i="19"/>
  <c r="P35" i="20"/>
  <c r="P55" i="20"/>
  <c r="U57" i="20"/>
  <c r="T57" i="20"/>
  <c r="U65" i="20"/>
  <c r="T65" i="20"/>
  <c r="U72" i="20"/>
  <c r="T72" i="20"/>
  <c r="T106" i="17"/>
  <c r="U106" i="17"/>
  <c r="U100" i="4"/>
  <c r="T100" i="4"/>
  <c r="C115" i="1"/>
  <c r="C114" i="1"/>
  <c r="U68" i="15"/>
  <c r="T68" i="15"/>
  <c r="U15" i="16"/>
  <c r="P42" i="16"/>
  <c r="E32" i="17"/>
  <c r="U75" i="18"/>
  <c r="T17" i="18"/>
  <c r="U9" i="18"/>
  <c r="T9" i="18"/>
  <c r="U16" i="18"/>
  <c r="T16" i="18"/>
  <c r="P26" i="18"/>
  <c r="T26" i="18" s="1"/>
  <c r="P35" i="18"/>
  <c r="T35" i="18" s="1"/>
  <c r="U42" i="18"/>
  <c r="T42" i="18"/>
  <c r="U37" i="18"/>
  <c r="T37" i="18"/>
  <c r="Q55" i="18"/>
  <c r="U55" i="18" s="1"/>
  <c r="U58" i="18"/>
  <c r="T58" i="18"/>
  <c r="P68" i="18"/>
  <c r="Q73" i="18"/>
  <c r="U91" i="18"/>
  <c r="T91" i="18"/>
  <c r="U49" i="19"/>
  <c r="T49" i="19"/>
  <c r="T32" i="20"/>
  <c r="Q35" i="20"/>
  <c r="U35" i="20" s="1"/>
  <c r="U53" i="20"/>
  <c r="T53" i="20"/>
  <c r="Q55" i="20"/>
  <c r="T109" i="18"/>
  <c r="U109" i="18"/>
  <c r="T98" i="5"/>
  <c r="U98" i="5"/>
  <c r="U14" i="17"/>
  <c r="U55" i="17"/>
  <c r="T55" i="17"/>
  <c r="T45" i="17"/>
  <c r="P74" i="17"/>
  <c r="U48" i="18"/>
  <c r="T48" i="18"/>
  <c r="Q68" i="18"/>
  <c r="U10" i="19"/>
  <c r="T10" i="19"/>
  <c r="P32" i="19"/>
  <c r="U40" i="19"/>
  <c r="U93" i="19"/>
  <c r="T93" i="19"/>
  <c r="U13" i="20"/>
  <c r="T13" i="20"/>
  <c r="U24" i="20"/>
  <c r="T24" i="20"/>
  <c r="P42" i="20"/>
  <c r="T42" i="20" s="1"/>
  <c r="U55" i="20"/>
  <c r="T55" i="20"/>
  <c r="U45" i="20"/>
  <c r="T45" i="20"/>
  <c r="U98" i="19"/>
  <c r="T98" i="19"/>
  <c r="U112" i="8"/>
  <c r="T112" i="8"/>
  <c r="T35" i="17"/>
  <c r="U61" i="16"/>
  <c r="T61" i="16"/>
  <c r="U93" i="16"/>
  <c r="T28" i="17"/>
  <c r="T54" i="17"/>
  <c r="T63" i="17"/>
  <c r="Q73" i="17"/>
  <c r="Q17" i="18"/>
  <c r="U17" i="18" s="1"/>
  <c r="U19" i="18"/>
  <c r="T19" i="18"/>
  <c r="U22" i="19"/>
  <c r="T22" i="19"/>
  <c r="Q32" i="19"/>
  <c r="T35" i="19"/>
  <c r="U60" i="19"/>
  <c r="T60" i="19"/>
  <c r="Q61" i="19"/>
  <c r="Q26" i="20"/>
  <c r="U26" i="20" s="1"/>
  <c r="U28" i="20"/>
  <c r="T28" i="20"/>
  <c r="Q42" i="20"/>
  <c r="U42" i="20" s="1"/>
  <c r="Q69" i="20"/>
  <c r="U69" i="20" s="1"/>
  <c r="U73" i="20"/>
  <c r="T73" i="20"/>
  <c r="U74" i="20"/>
  <c r="T74" i="20"/>
  <c r="U71" i="20"/>
  <c r="T71" i="20"/>
  <c r="Q73" i="20"/>
  <c r="T99" i="20"/>
  <c r="U99" i="20"/>
  <c r="L114" i="11"/>
  <c r="R114" i="11" s="1"/>
  <c r="R97" i="11"/>
  <c r="U109" i="11"/>
  <c r="T109" i="11"/>
  <c r="U111" i="10"/>
  <c r="T111" i="10"/>
  <c r="T110" i="9"/>
  <c r="U110" i="9"/>
  <c r="P87" i="17"/>
  <c r="T92" i="17"/>
  <c r="T12" i="18"/>
  <c r="T23" i="18"/>
  <c r="T40" i="18"/>
  <c r="T51" i="18"/>
  <c r="T63" i="18"/>
  <c r="U74" i="18"/>
  <c r="T74" i="18"/>
  <c r="U73" i="18"/>
  <c r="T73" i="18"/>
  <c r="T94" i="18"/>
  <c r="U69" i="19"/>
  <c r="T69" i="19"/>
  <c r="U75" i="19"/>
  <c r="T75" i="19"/>
  <c r="U17" i="19"/>
  <c r="T17" i="19"/>
  <c r="T14" i="19"/>
  <c r="T25" i="19"/>
  <c r="T28" i="19"/>
  <c r="U42" i="19"/>
  <c r="T42" i="19"/>
  <c r="T45" i="19"/>
  <c r="T53" i="19"/>
  <c r="T65" i="19"/>
  <c r="E82" i="15"/>
  <c r="U107" i="18"/>
  <c r="T107" i="18"/>
  <c r="U104" i="17"/>
  <c r="T104" i="17"/>
  <c r="T103" i="12"/>
  <c r="U103" i="12"/>
  <c r="U103" i="10"/>
  <c r="T103" i="10"/>
  <c r="U106" i="8"/>
  <c r="T106" i="8"/>
  <c r="E97" i="2"/>
  <c r="U97" i="2" s="1"/>
  <c r="T69" i="16"/>
  <c r="U75" i="16"/>
  <c r="T75" i="16"/>
  <c r="U17" i="16"/>
  <c r="T17" i="16"/>
  <c r="U42" i="16"/>
  <c r="T42" i="16"/>
  <c r="U87" i="16"/>
  <c r="E87" i="16"/>
  <c r="E115" i="16" s="1"/>
  <c r="U115" i="16" s="1"/>
  <c r="T87" i="16"/>
  <c r="Q87" i="17"/>
  <c r="U87" i="18"/>
  <c r="E87" i="18"/>
  <c r="E115" i="18" s="1"/>
  <c r="U115" i="18" s="1"/>
  <c r="T87" i="18"/>
  <c r="U68" i="20"/>
  <c r="T68" i="20"/>
  <c r="T104" i="19"/>
  <c r="U104" i="19"/>
  <c r="U107" i="13"/>
  <c r="T107" i="13"/>
  <c r="U104" i="8"/>
  <c r="T104" i="8"/>
  <c r="U111" i="3"/>
  <c r="T111" i="3"/>
  <c r="T68" i="19"/>
  <c r="B114" i="5"/>
  <c r="B115" i="5"/>
  <c r="P87" i="18"/>
  <c r="T92" i="18"/>
  <c r="T12" i="19"/>
  <c r="T23" i="19"/>
  <c r="U74" i="19"/>
  <c r="T74" i="19"/>
  <c r="U73" i="19"/>
  <c r="T73" i="19"/>
  <c r="T75" i="20"/>
  <c r="U17" i="20"/>
  <c r="T17" i="20"/>
  <c r="L114" i="20"/>
  <c r="R114" i="20" s="1"/>
  <c r="R97" i="20"/>
  <c r="T101" i="18"/>
  <c r="U101" i="18"/>
  <c r="U106" i="14"/>
  <c r="T106" i="14"/>
  <c r="U105" i="13"/>
  <c r="T105" i="13"/>
  <c r="U101" i="12"/>
  <c r="T101" i="12"/>
  <c r="U101" i="10"/>
  <c r="T101" i="10"/>
  <c r="U106" i="6"/>
  <c r="T106" i="6"/>
  <c r="U101" i="3"/>
  <c r="T101" i="3"/>
  <c r="U68" i="19"/>
  <c r="U68" i="18"/>
  <c r="T68" i="18"/>
  <c r="Q87" i="18"/>
  <c r="Q115" i="18" s="1"/>
  <c r="U55" i="19"/>
  <c r="T55" i="19"/>
  <c r="U87" i="19"/>
  <c r="E87" i="19"/>
  <c r="E115" i="19" s="1"/>
  <c r="T87" i="19"/>
  <c r="T110" i="1"/>
  <c r="U110" i="1"/>
  <c r="M114" i="20"/>
  <c r="S114" i="20" s="1"/>
  <c r="S97" i="20"/>
  <c r="U102" i="19"/>
  <c r="T102" i="19"/>
  <c r="U99" i="18"/>
  <c r="T99" i="18"/>
  <c r="E97" i="18"/>
  <c r="E114" i="18" s="1"/>
  <c r="U114" i="18" s="1"/>
  <c r="T111" i="16"/>
  <c r="U111" i="16"/>
  <c r="T104" i="14"/>
  <c r="U104" i="14"/>
  <c r="U102" i="8"/>
  <c r="T102" i="8"/>
  <c r="U108" i="4"/>
  <c r="T108" i="4"/>
  <c r="U99" i="3"/>
  <c r="T99" i="3"/>
  <c r="U109" i="3"/>
  <c r="T109" i="3"/>
  <c r="R87" i="18"/>
  <c r="P87" i="19"/>
  <c r="U92" i="20"/>
  <c r="T92" i="20"/>
  <c r="U108" i="1"/>
  <c r="T108" i="1"/>
  <c r="U109" i="16"/>
  <c r="T109" i="16"/>
  <c r="U102" i="14"/>
  <c r="T102" i="14"/>
  <c r="U99" i="12"/>
  <c r="T99" i="12"/>
  <c r="E97" i="12"/>
  <c r="T97" i="12" s="1"/>
  <c r="U99" i="11"/>
  <c r="T99" i="11"/>
  <c r="U102" i="7"/>
  <c r="T102" i="7"/>
  <c r="U98" i="6"/>
  <c r="T98" i="6"/>
  <c r="U100" i="6"/>
  <c r="T100" i="6"/>
  <c r="U104" i="5"/>
  <c r="T104" i="5"/>
  <c r="U107" i="3"/>
  <c r="T107" i="3"/>
  <c r="U111" i="2"/>
  <c r="T111" i="2"/>
  <c r="S87" i="18"/>
  <c r="Q87" i="19"/>
  <c r="U96" i="20"/>
  <c r="T96" i="20"/>
  <c r="U112" i="20"/>
  <c r="T112" i="20"/>
  <c r="R97" i="15"/>
  <c r="L114" i="15"/>
  <c r="R114" i="15" s="1"/>
  <c r="T107" i="12"/>
  <c r="U107" i="12"/>
  <c r="U100" i="8"/>
  <c r="T100" i="8"/>
  <c r="U102" i="5"/>
  <c r="T102" i="5"/>
  <c r="P87" i="20"/>
  <c r="E82" i="16"/>
  <c r="E82" i="8"/>
  <c r="T109" i="20"/>
  <c r="U99" i="15"/>
  <c r="T101" i="15"/>
  <c r="T110" i="14"/>
  <c r="U112" i="14"/>
  <c r="U98" i="13"/>
  <c r="U102" i="13"/>
  <c r="T107" i="11"/>
  <c r="U102" i="9"/>
  <c r="U109" i="6"/>
  <c r="E97" i="4"/>
  <c r="U97" i="4" s="1"/>
  <c r="U103" i="4"/>
  <c r="U111" i="4"/>
  <c r="T105" i="3"/>
  <c r="Q87" i="20"/>
  <c r="Q115" i="20" s="1"/>
  <c r="T91" i="20"/>
  <c r="E82" i="9"/>
  <c r="E97" i="15"/>
  <c r="T97" i="15" s="1"/>
  <c r="B114" i="13"/>
  <c r="B114" i="9"/>
  <c r="R87" i="20"/>
  <c r="L114" i="14"/>
  <c r="R114" i="14" s="1"/>
  <c r="L114" i="6"/>
  <c r="R114" i="6" s="1"/>
  <c r="B114" i="1"/>
  <c r="T104" i="1"/>
  <c r="E97" i="19"/>
  <c r="T97" i="19" s="1"/>
  <c r="T98" i="15"/>
  <c r="U100" i="15"/>
  <c r="U110" i="15"/>
  <c r="U111" i="14"/>
  <c r="E97" i="13"/>
  <c r="U97" i="13" s="1"/>
  <c r="T101" i="13"/>
  <c r="L114" i="13"/>
  <c r="R114" i="13" s="1"/>
  <c r="T103" i="9"/>
  <c r="T105" i="9"/>
  <c r="T109" i="9"/>
  <c r="T110" i="6"/>
  <c r="T112" i="6"/>
  <c r="U106" i="5"/>
  <c r="T104" i="4"/>
  <c r="T112" i="4"/>
  <c r="T98" i="3"/>
  <c r="T106" i="3"/>
  <c r="T102" i="2"/>
  <c r="E82" i="14"/>
  <c r="E82" i="13"/>
  <c r="E82" i="12"/>
  <c r="E82" i="11"/>
  <c r="U98" i="20"/>
  <c r="T101" i="19"/>
  <c r="U103" i="19"/>
  <c r="U98" i="12"/>
  <c r="U102" i="12"/>
  <c r="T106" i="12"/>
  <c r="U108" i="11"/>
  <c r="T112" i="11"/>
  <c r="T100" i="10"/>
  <c r="T102" i="10"/>
  <c r="U99" i="8"/>
  <c r="T103" i="8"/>
  <c r="E97" i="6"/>
  <c r="U97" i="6" s="1"/>
  <c r="I114" i="18"/>
  <c r="I114" i="6"/>
  <c r="U115" i="1"/>
  <c r="U115" i="19"/>
  <c r="T115" i="19"/>
  <c r="I114" i="20"/>
  <c r="O114" i="18"/>
  <c r="T115" i="14"/>
  <c r="Q114" i="12"/>
  <c r="I114" i="8"/>
  <c r="O114" i="6"/>
  <c r="I114" i="2"/>
  <c r="M114" i="1"/>
  <c r="S114" i="1" s="1"/>
  <c r="I114" i="10"/>
  <c r="M114" i="19"/>
  <c r="S114" i="19" s="1"/>
  <c r="I115" i="18"/>
  <c r="C114" i="13"/>
  <c r="K115" i="9"/>
  <c r="G114" i="8"/>
  <c r="C114" i="7"/>
  <c r="I115" i="6"/>
  <c r="G114" i="4"/>
  <c r="K114" i="17"/>
  <c r="C114" i="15"/>
  <c r="K115" i="13"/>
  <c r="K114" i="7"/>
  <c r="U115" i="6"/>
  <c r="I114" i="4"/>
  <c r="K114" i="3"/>
  <c r="C114" i="17"/>
  <c r="I114" i="16"/>
  <c r="O114" i="14"/>
  <c r="I114" i="12"/>
  <c r="K114" i="11"/>
  <c r="M114" i="7"/>
  <c r="S114" i="7" s="1"/>
  <c r="K114" i="5"/>
  <c r="C114" i="3"/>
  <c r="O114" i="16"/>
  <c r="O114" i="12"/>
  <c r="C114" i="11"/>
  <c r="O114" i="8"/>
  <c r="C114" i="5"/>
  <c r="M114" i="5"/>
  <c r="S114" i="5" s="1"/>
  <c r="G114" i="2"/>
  <c r="G114" i="10"/>
  <c r="O114" i="10"/>
  <c r="O114" i="4"/>
  <c r="T114" i="18"/>
  <c r="U97" i="19"/>
  <c r="U112" i="1"/>
  <c r="E97" i="20"/>
  <c r="U101" i="20"/>
  <c r="R97" i="19"/>
  <c r="U106" i="19"/>
  <c r="S97" i="18"/>
  <c r="U111" i="18"/>
  <c r="T115" i="18"/>
  <c r="U100" i="17"/>
  <c r="U108" i="17"/>
  <c r="S97" i="12"/>
  <c r="R97" i="10"/>
  <c r="E97" i="10"/>
  <c r="U99" i="10"/>
  <c r="T99" i="10"/>
  <c r="E97" i="9"/>
  <c r="S97" i="9"/>
  <c r="M114" i="9"/>
  <c r="S114" i="9" s="1"/>
  <c r="U115" i="9"/>
  <c r="U111" i="6"/>
  <c r="T111" i="6"/>
  <c r="E97" i="3"/>
  <c r="U112" i="3"/>
  <c r="T112" i="3"/>
  <c r="E97" i="1"/>
  <c r="T98" i="1"/>
  <c r="T106" i="1"/>
  <c r="T103" i="20"/>
  <c r="T111" i="20"/>
  <c r="T100" i="19"/>
  <c r="T108" i="19"/>
  <c r="T105" i="18"/>
  <c r="T102" i="17"/>
  <c r="T110" i="17"/>
  <c r="T99" i="16"/>
  <c r="T107" i="16"/>
  <c r="T104" i="15"/>
  <c r="T112" i="15"/>
  <c r="T101" i="14"/>
  <c r="T109" i="14"/>
  <c r="T104" i="13"/>
  <c r="T109" i="13"/>
  <c r="T109" i="12"/>
  <c r="T103" i="11"/>
  <c r="T105" i="11"/>
  <c r="T107" i="4"/>
  <c r="T104" i="3"/>
  <c r="L114" i="16"/>
  <c r="R114" i="16" s="1"/>
  <c r="U104" i="15"/>
  <c r="M114" i="15"/>
  <c r="S114" i="15" s="1"/>
  <c r="E97" i="14"/>
  <c r="U107" i="10"/>
  <c r="T107" i="10"/>
  <c r="U98" i="7"/>
  <c r="T98" i="7"/>
  <c r="E97" i="7"/>
  <c r="T98" i="4"/>
  <c r="U103" i="3"/>
  <c r="T103" i="3"/>
  <c r="T97" i="2"/>
  <c r="E114" i="2"/>
  <c r="T105" i="1"/>
  <c r="T102" i="20"/>
  <c r="T110" i="20"/>
  <c r="T99" i="19"/>
  <c r="T107" i="19"/>
  <c r="T104" i="18"/>
  <c r="T112" i="18"/>
  <c r="L114" i="18"/>
  <c r="R114" i="18" s="1"/>
  <c r="T101" i="17"/>
  <c r="T109" i="17"/>
  <c r="M114" i="17"/>
  <c r="S114" i="17" s="1"/>
  <c r="E97" i="16"/>
  <c r="T98" i="16"/>
  <c r="T106" i="16"/>
  <c r="T103" i="15"/>
  <c r="T111" i="15"/>
  <c r="S97" i="14"/>
  <c r="T100" i="14"/>
  <c r="T108" i="14"/>
  <c r="E97" i="11"/>
  <c r="S97" i="11"/>
  <c r="M114" i="11"/>
  <c r="S114" i="11" s="1"/>
  <c r="T111" i="11"/>
  <c r="U115" i="11"/>
  <c r="T109" i="10"/>
  <c r="U101" i="8"/>
  <c r="E97" i="8"/>
  <c r="T101" i="8"/>
  <c r="T110" i="8"/>
  <c r="T100" i="7"/>
  <c r="U106" i="7"/>
  <c r="T106" i="7"/>
  <c r="T104" i="6"/>
  <c r="U100" i="5"/>
  <c r="T100" i="5"/>
  <c r="T109" i="5"/>
  <c r="U99" i="19"/>
  <c r="E97" i="17"/>
  <c r="T115" i="15"/>
  <c r="T103" i="13"/>
  <c r="U108" i="13"/>
  <c r="T108" i="12"/>
  <c r="U102" i="11"/>
  <c r="T104" i="11"/>
  <c r="T98" i="9"/>
  <c r="U104" i="9"/>
  <c r="T104" i="9"/>
  <c r="M114" i="6"/>
  <c r="S114" i="6" s="1"/>
  <c r="S97" i="6"/>
  <c r="T106" i="4"/>
  <c r="U109" i="8"/>
  <c r="T109" i="8"/>
  <c r="U103" i="6"/>
  <c r="T103" i="6"/>
  <c r="U108" i="5"/>
  <c r="T108" i="5"/>
  <c r="U100" i="13"/>
  <c r="M114" i="13"/>
  <c r="S114" i="13" s="1"/>
  <c r="R97" i="12"/>
  <c r="T100" i="12"/>
  <c r="U105" i="12"/>
  <c r="T106" i="9"/>
  <c r="U112" i="9"/>
  <c r="T112" i="9"/>
  <c r="L114" i="7"/>
  <c r="R114" i="7" s="1"/>
  <c r="R97" i="7"/>
  <c r="S97" i="4"/>
  <c r="T99" i="4"/>
  <c r="U105" i="4"/>
  <c r="T105" i="4"/>
  <c r="L114" i="9"/>
  <c r="R114" i="9" s="1"/>
  <c r="M114" i="8"/>
  <c r="S114" i="8" s="1"/>
  <c r="T102" i="3"/>
  <c r="T110" i="3"/>
  <c r="T99" i="2"/>
  <c r="T107" i="2"/>
  <c r="U102" i="3"/>
  <c r="U99" i="2"/>
  <c r="L114" i="2"/>
  <c r="R114" i="2" s="1"/>
  <c r="T101" i="2"/>
  <c r="T109" i="2"/>
  <c r="T115" i="8"/>
  <c r="L114" i="4"/>
  <c r="R114" i="4" s="1"/>
  <c r="M114" i="3"/>
  <c r="S114" i="3" s="1"/>
  <c r="E97" i="5"/>
  <c r="Q114" i="20" l="1"/>
  <c r="T26" i="4"/>
  <c r="Q114" i="14"/>
  <c r="T61" i="2"/>
  <c r="U61" i="19"/>
  <c r="E114" i="13"/>
  <c r="T114" i="13" s="1"/>
  <c r="Q114" i="6"/>
  <c r="U115" i="13"/>
  <c r="Q114" i="2"/>
  <c r="U97" i="18"/>
  <c r="T115" i="20"/>
  <c r="T115" i="16"/>
  <c r="U115" i="3"/>
  <c r="Q114" i="4"/>
  <c r="T97" i="18"/>
  <c r="T61" i="17"/>
  <c r="U97" i="15"/>
  <c r="T97" i="13"/>
  <c r="E114" i="12"/>
  <c r="U114" i="12" s="1"/>
  <c r="T61" i="9"/>
  <c r="E114" i="6"/>
  <c r="U114" i="6" s="1"/>
  <c r="Q115" i="15"/>
  <c r="Q114" i="15"/>
  <c r="Q115" i="1"/>
  <c r="Q114" i="1"/>
  <c r="P115" i="4"/>
  <c r="P114" i="4"/>
  <c r="P115" i="3"/>
  <c r="P114" i="3"/>
  <c r="Q115" i="7"/>
  <c r="Q114" i="7"/>
  <c r="U115" i="10"/>
  <c r="T115" i="10"/>
  <c r="T115" i="5"/>
  <c r="U115" i="17"/>
  <c r="E114" i="19"/>
  <c r="T114" i="19" s="1"/>
  <c r="Q114" i="16"/>
  <c r="P114" i="17"/>
  <c r="P115" i="17"/>
  <c r="P115" i="13"/>
  <c r="P114" i="13"/>
  <c r="U32" i="15"/>
  <c r="T32" i="15"/>
  <c r="P114" i="7"/>
  <c r="P115" i="7"/>
  <c r="U32" i="8"/>
  <c r="T32" i="8"/>
  <c r="P114" i="2"/>
  <c r="P115" i="2"/>
  <c r="T115" i="2"/>
  <c r="P114" i="1"/>
  <c r="P115" i="1"/>
  <c r="Q114" i="19"/>
  <c r="Q115" i="19"/>
  <c r="P114" i="14"/>
  <c r="P115" i="14"/>
  <c r="U61" i="14"/>
  <c r="T61" i="14"/>
  <c r="Q115" i="3"/>
  <c r="Q114" i="3"/>
  <c r="P115" i="12"/>
  <c r="P114" i="12"/>
  <c r="P114" i="8"/>
  <c r="P115" i="8"/>
  <c r="P115" i="19"/>
  <c r="P114" i="19"/>
  <c r="Q114" i="17"/>
  <c r="Q115" i="17"/>
  <c r="E114" i="15"/>
  <c r="U114" i="15" s="1"/>
  <c r="P114" i="15"/>
  <c r="P115" i="15"/>
  <c r="P114" i="10"/>
  <c r="P115" i="10"/>
  <c r="P115" i="16"/>
  <c r="P114" i="16"/>
  <c r="U115" i="12"/>
  <c r="T115" i="12"/>
  <c r="P115" i="5"/>
  <c r="P114" i="5"/>
  <c r="U61" i="7"/>
  <c r="T61" i="7"/>
  <c r="P114" i="6"/>
  <c r="P115" i="6"/>
  <c r="U32" i="17"/>
  <c r="T32" i="17"/>
  <c r="T97" i="4"/>
  <c r="E114" i="4"/>
  <c r="U114" i="4" s="1"/>
  <c r="U97" i="12"/>
  <c r="T97" i="6"/>
  <c r="T115" i="7"/>
  <c r="P115" i="18"/>
  <c r="P114" i="18"/>
  <c r="Q115" i="13"/>
  <c r="Q114" i="13"/>
  <c r="Q115" i="11"/>
  <c r="Q114" i="11"/>
  <c r="P115" i="11"/>
  <c r="P114" i="11"/>
  <c r="U115" i="4"/>
  <c r="T115" i="4"/>
  <c r="Q114" i="10"/>
  <c r="Q114" i="18"/>
  <c r="Q114" i="8"/>
  <c r="P114" i="20"/>
  <c r="P115" i="20"/>
  <c r="Q115" i="5"/>
  <c r="Q114" i="5"/>
  <c r="U61" i="12"/>
  <c r="T61" i="12"/>
  <c r="U97" i="1"/>
  <c r="T97" i="1"/>
  <c r="E114" i="1"/>
  <c r="U97" i="14"/>
  <c r="T97" i="14"/>
  <c r="E114" i="14"/>
  <c r="U97" i="9"/>
  <c r="E114" i="9"/>
  <c r="T97" i="9"/>
  <c r="E114" i="17"/>
  <c r="U97" i="17"/>
  <c r="T97" i="17"/>
  <c r="E114" i="20"/>
  <c r="U97" i="20"/>
  <c r="T97" i="20"/>
  <c r="E114" i="3"/>
  <c r="U97" i="3"/>
  <c r="T97" i="3"/>
  <c r="T97" i="10"/>
  <c r="U97" i="10"/>
  <c r="E114" i="10"/>
  <c r="T97" i="16"/>
  <c r="E114" i="16"/>
  <c r="U97" i="16"/>
  <c r="T97" i="8"/>
  <c r="E114" i="8"/>
  <c r="U97" i="8"/>
  <c r="T97" i="5"/>
  <c r="E114" i="5"/>
  <c r="U97" i="5"/>
  <c r="E114" i="11"/>
  <c r="U97" i="11"/>
  <c r="T97" i="11"/>
  <c r="U97" i="7"/>
  <c r="T97" i="7"/>
  <c r="E114" i="7"/>
  <c r="U114" i="2"/>
  <c r="T114" i="2"/>
  <c r="T114" i="6"/>
  <c r="T114" i="12" l="1"/>
  <c r="U114" i="13"/>
  <c r="T114" i="4"/>
  <c r="T114" i="15"/>
  <c r="U114" i="19"/>
  <c r="U114" i="14"/>
  <c r="T114" i="14"/>
  <c r="U114" i="11"/>
  <c r="T114" i="11"/>
  <c r="T114" i="7"/>
  <c r="U114" i="7"/>
  <c r="U114" i="3"/>
  <c r="T114" i="3"/>
  <c r="U114" i="16"/>
  <c r="T114" i="16"/>
  <c r="T114" i="1"/>
  <c r="U114" i="1"/>
  <c r="U114" i="8"/>
  <c r="T114" i="8"/>
  <c r="U114" i="17"/>
  <c r="T114" i="17"/>
  <c r="T114" i="5"/>
  <c r="U114" i="5"/>
  <c r="T114" i="10"/>
  <c r="U114" i="10"/>
  <c r="U114" i="9"/>
  <c r="T114" i="9"/>
  <c r="U114" i="20"/>
  <c r="T114" i="20"/>
</calcChain>
</file>

<file path=xl/sharedStrings.xml><?xml version="1.0" encoding="utf-8"?>
<sst xmlns="http://schemas.openxmlformats.org/spreadsheetml/2006/main" count="7268" uniqueCount="147">
  <si>
    <t>Figures Finalised as at 2026/07/28</t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</si>
  <si>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</si>
  <si>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</si>
  <si>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</si>
  <si>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SECONDARY CITIES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</si>
  <si>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</si>
  <si>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</si>
  <si>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</si>
  <si>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</si>
  <si>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</si>
  <si>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</si>
  <si>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</si>
  <si>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</si>
  <si>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</si>
  <si>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</si>
  <si>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</si>
  <si>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</si>
  <si>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</si>
  <si>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</si>
  <si>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</si>
  <si>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</si>
  <si>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</si>
  <si>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</si>
  <si>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</si>
  <si>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</si>
  <si>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</si>
  <si>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</si>
  <si>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</si>
  <si>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</si>
  <si>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</si>
  <si>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</si>
  <si>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</si>
  <si>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</si>
  <si>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</si>
  <si>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</si>
  <si>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</si>
  <si>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</si>
  <si>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</si>
  <si>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</si>
  <si>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</si>
  <si>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</si>
  <si>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</si>
  <si>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</si>
  <si>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</si>
  <si>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</si>
  <si>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</si>
  <si>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</si>
  <si>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</si>
  <si>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</si>
  <si>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</si>
  <si>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</si>
  <si>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</si>
  <si>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</si>
  <si>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</si>
  <si>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</si>
  <si>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</si>
  <si>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</si>
  <si>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</si>
  <si>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</si>
  <si>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</si>
  <si>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</si>
  <si>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</si>
  <si>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</si>
  <si>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</si>
  <si>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</si>
  <si>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</si>
  <si>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</si>
  <si>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</si>
  <si>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</si>
  <si>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</si>
  <si>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</si>
  <si>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</si>
  <si>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</si>
  <si>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</si>
  <si>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</si>
  <si>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</si>
  <si>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</si>
  <si>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</si>
  <si>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</si>
  <si>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</si>
  <si>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</si>
  <si>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</si>
  <si>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</si>
  <si>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</si>
  <si>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</si>
  <si>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</si>
  <si>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</si>
  <si>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</si>
  <si>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</si>
  <si>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</si>
  <si>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</si>
  <si>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</si>
  <si>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</si>
  <si>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</si>
  <si>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</si>
  <si>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</si>
  <si>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</si>
  <si>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</si>
  <si>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</si>
  <si>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</si>
  <si>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</si>
  <si>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</si>
  <si>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</si>
  <si>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</si>
  <si>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</si>
  <si>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</si>
  <si>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</si>
  <si>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</si>
  <si>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</si>
  <si>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</si>
  <si>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</si>
  <si>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</si>
  <si>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</si>
  <si>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</si>
  <si>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FREE STATE: MATJHABENG (FS184)</t>
  </si>
  <si>
    <t>GAUTENG: EMFULENI (GT421)</t>
  </si>
  <si>
    <t>GAUTENG: MOGALE CITY (GT481)</t>
  </si>
  <si>
    <t>KWAZULU-NATAL: MSUNDUZI (KZN225)</t>
  </si>
  <si>
    <t>KWAZULU-NATAL: NEWCASTLE (KZN252)</t>
  </si>
  <si>
    <t>KWAZULU-NATAL: UMHLATHUZE (KZN282)</t>
  </si>
  <si>
    <t>LIMPOPO: POLOKWANE (LIM354)</t>
  </si>
  <si>
    <t>MPUMALANGA: GOVAN MBEKI (MP307)</t>
  </si>
  <si>
    <t>MPUMALANGA: EMALAHLENI (MP) (MP312)</t>
  </si>
  <si>
    <t>MPUMALANGA: STEVE TSHWETE (MP313)</t>
  </si>
  <si>
    <t>MPUMALANGA: CITY OF MBOMBELA (MP326)</t>
  </si>
  <si>
    <t>NORTHERN CAPE: SOL PLAATJE (NC091)</t>
  </si>
  <si>
    <t>NORTH WEST: MADIBENG (NW372)</t>
  </si>
  <si>
    <t>NORTH WEST: RUSTENBURG (NW373)</t>
  </si>
  <si>
    <t>NORTH WEST: CITY OF MATLOSANA (NW403)</t>
  </si>
  <si>
    <t>NORTH WEST: J B MARKS (NW405)</t>
  </si>
  <si>
    <t>WESTERN CAPE: DRAKENSTEIN (WC023)</t>
  </si>
  <si>
    <t>WESTERN CAPE: STELLENBOSCH (WC024)</t>
  </si>
  <si>
    <t>WESTERN CAPE: GEORGE (WC044)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</si>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</sst>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 &quot;?_);_(@_)"/>
    <numFmt numFmtId="165" formatCode="#\ ###\ ###,"/>
    <numFmt numFmtId="166" formatCode="_(* #,##0_);_(* \(#,##0\);_(* &quot;-&quot;?_);_(@_)"/>
    <numFmt numFmtId="167" formatCode="_(* #,##0_);_(* \(#,##0\);_(* &quot;&quot;\-\ &quot;&quot;?_);_(@_)"/>
    <numFmt numFmtId="168" formatCode="0.0\%;\(0.0\%\);_(* &quot;-&quot;_)"/>
    <numFmt numFmtId="169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4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6" fontId="3" fillId="0" borderId="4" xfId="0" applyNumberFormat="1" applyFont="1" applyBorder="1"/>
    <xf numFmtId="165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5" fontId="2" fillId="0" borderId="7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5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5" fontId="3" fillId="0" borderId="3" xfId="0" applyNumberFormat="1" applyFont="1" applyBorder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5" fontId="2" fillId="0" borderId="3" xfId="0" applyNumberFormat="1" applyFont="1" applyBorder="1"/>
    <xf numFmtId="165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5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4" fontId="5" fillId="0" borderId="0" xfId="0" applyNumberFormat="1" applyFont="1"/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67" fontId="10" fillId="0" borderId="4" xfId="0" applyNumberFormat="1" applyFont="1" applyBorder="1" applyAlignment="1">
      <alignment wrapText="1"/>
    </xf>
    <xf numFmtId="167" fontId="10" fillId="0" borderId="18" xfId="0" applyNumberFormat="1" applyFont="1" applyBorder="1" applyAlignment="1">
      <alignment wrapText="1"/>
    </xf>
    <xf numFmtId="167" fontId="10" fillId="0" borderId="19" xfId="0" applyNumberFormat="1" applyFont="1" applyBorder="1" applyAlignment="1">
      <alignment wrapText="1"/>
    </xf>
    <xf numFmtId="168" fontId="10" fillId="0" borderId="18" xfId="0" applyNumberFormat="1" applyFont="1" applyBorder="1" applyAlignment="1">
      <alignment wrapText="1"/>
    </xf>
    <xf numFmtId="168" fontId="10" fillId="0" borderId="19" xfId="0" applyNumberFormat="1" applyFont="1" applyBorder="1" applyAlignment="1">
      <alignment wrapText="1"/>
    </xf>
    <xf numFmtId="168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68" fontId="11" fillId="0" borderId="18" xfId="0" applyNumberFormat="1" applyFont="1" applyBorder="1" applyAlignment="1">
      <alignment wrapText="1"/>
    </xf>
    <xf numFmtId="168" fontId="11" fillId="0" borderId="19" xfId="0" applyNumberFormat="1" applyFont="1" applyBorder="1" applyAlignment="1">
      <alignment wrapText="1"/>
    </xf>
    <xf numFmtId="168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68" fontId="10" fillId="0" borderId="20" xfId="0" applyNumberFormat="1" applyFont="1" applyBorder="1"/>
    <xf numFmtId="168" fontId="10" fillId="0" borderId="21" xfId="0" applyNumberFormat="1" applyFont="1" applyBorder="1"/>
    <xf numFmtId="168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68" fontId="10" fillId="0" borderId="16" xfId="0" applyNumberFormat="1" applyFont="1" applyBorder="1"/>
    <xf numFmtId="168" fontId="10" fillId="0" borderId="17" xfId="0" applyNumberFormat="1" applyFont="1" applyBorder="1"/>
    <xf numFmtId="168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68" fontId="10" fillId="0" borderId="24" xfId="0" applyNumberFormat="1" applyFont="1" applyBorder="1"/>
    <xf numFmtId="168" fontId="10" fillId="0" borderId="25" xfId="0" applyNumberFormat="1" applyFont="1" applyBorder="1"/>
    <xf numFmtId="167" fontId="0" fillId="0" borderId="3" xfId="0" applyNumberFormat="1" applyBorder="1"/>
    <xf numFmtId="167" fontId="0" fillId="0" borderId="0" xfId="0" applyNumberFormat="1"/>
    <xf numFmtId="168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5" fontId="2" fillId="3" borderId="27" xfId="0" applyNumberFormat="1" applyFont="1" applyFill="1" applyBorder="1" applyAlignment="1">
      <alignment horizontal="right"/>
    </xf>
    <xf numFmtId="165" fontId="2" fillId="3" borderId="28" xfId="0" applyNumberFormat="1" applyFont="1" applyFill="1" applyBorder="1" applyAlignment="1">
      <alignment horizontal="right"/>
    </xf>
    <xf numFmtId="165" fontId="2" fillId="3" borderId="29" xfId="0" applyNumberFormat="1" applyFont="1" applyFill="1" applyBorder="1" applyAlignment="1">
      <alignment horizontal="right"/>
    </xf>
    <xf numFmtId="165" fontId="2" fillId="3" borderId="30" xfId="0" applyNumberFormat="1" applyFont="1" applyFill="1" applyBorder="1" applyAlignment="1">
      <alignment horizontal="right"/>
    </xf>
    <xf numFmtId="165" fontId="2" fillId="3" borderId="31" xfId="0" applyNumberFormat="1" applyFont="1" applyFill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3" fillId="0" borderId="32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center" vertical="center"/>
    </xf>
    <xf numFmtId="165" fontId="2" fillId="0" borderId="34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left" vertical="top" wrapText="1"/>
    </xf>
    <xf numFmtId="165" fontId="2" fillId="0" borderId="35" xfId="0" applyNumberFormat="1" applyFont="1" applyBorder="1" applyAlignment="1">
      <alignment horizontal="center" vertical="top" wrapText="1"/>
    </xf>
    <xf numFmtId="164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5" fontId="2" fillId="0" borderId="23" xfId="0" applyNumberFormat="1" applyFont="1" applyBorder="1" applyAlignment="1">
      <alignment horizontal="right"/>
    </xf>
    <xf numFmtId="168" fontId="2" fillId="0" borderId="22" xfId="1" applyNumberFormat="1" applyFont="1" applyFill="1" applyBorder="1" applyAlignment="1" applyProtection="1">
      <alignment horizontal="right"/>
    </xf>
    <xf numFmtId="168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68" fontId="11" fillId="0" borderId="4" xfId="0" applyNumberFormat="1" applyFont="1" applyBorder="1" applyAlignment="1">
      <alignment wrapText="1"/>
    </xf>
    <xf numFmtId="168" fontId="11" fillId="0" borderId="4" xfId="0" applyNumberFormat="1" applyFont="1" applyBorder="1" applyAlignment="1">
      <alignment shrinkToFit="1"/>
    </xf>
    <xf numFmtId="167" fontId="11" fillId="0" borderId="3" xfId="0" applyNumberFormat="1" applyFont="1" applyBorder="1" applyAlignment="1">
      <alignment wrapText="1"/>
    </xf>
    <xf numFmtId="167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68" fontId="11" fillId="0" borderId="1" xfId="0" applyNumberFormat="1" applyFont="1" applyBorder="1" applyAlignment="1">
      <alignment wrapText="1"/>
    </xf>
    <xf numFmtId="168" fontId="11" fillId="0" borderId="1" xfId="0" applyNumberFormat="1" applyFont="1" applyBorder="1" applyAlignment="1">
      <alignment shrinkToFit="1"/>
    </xf>
    <xf numFmtId="167" fontId="10" fillId="0" borderId="3" xfId="0" applyNumberFormat="1" applyFont="1" applyBorder="1" applyAlignment="1">
      <alignment wrapText="1"/>
    </xf>
    <xf numFmtId="167" fontId="10" fillId="0" borderId="0" xfId="0" applyNumberFormat="1" applyFont="1" applyAlignment="1">
      <alignment wrapText="1"/>
    </xf>
    <xf numFmtId="169" fontId="11" fillId="0" borderId="4" xfId="0" applyNumberFormat="1" applyFont="1" applyBorder="1" applyAlignment="1">
      <alignment wrapText="1"/>
    </xf>
    <xf numFmtId="169" fontId="11" fillId="0" borderId="18" xfId="0" applyNumberFormat="1" applyFont="1" applyBorder="1" applyAlignment="1">
      <alignment wrapText="1"/>
    </xf>
    <xf numFmtId="169" fontId="11" fillId="0" borderId="19" xfId="0" applyNumberFormat="1" applyFont="1" applyBorder="1" applyAlignment="1">
      <alignment wrapText="1"/>
    </xf>
    <xf numFmtId="169" fontId="10" fillId="0" borderId="7" xfId="0" applyNumberFormat="1" applyFont="1" applyBorder="1"/>
    <xf numFmtId="169" fontId="10" fillId="0" borderId="20" xfId="0" applyNumberFormat="1" applyFont="1" applyBorder="1"/>
    <xf numFmtId="169" fontId="10" fillId="0" borderId="21" xfId="0" applyNumberFormat="1" applyFont="1" applyBorder="1"/>
    <xf numFmtId="169" fontId="10" fillId="0" borderId="4" xfId="0" applyNumberFormat="1" applyFont="1" applyBorder="1" applyAlignment="1">
      <alignment wrapText="1"/>
    </xf>
    <xf numFmtId="169" fontId="10" fillId="0" borderId="18" xfId="0" applyNumberFormat="1" applyFont="1" applyBorder="1" applyAlignment="1">
      <alignment wrapText="1"/>
    </xf>
    <xf numFmtId="169" fontId="10" fillId="0" borderId="19" xfId="0" applyNumberFormat="1" applyFont="1" applyBorder="1" applyAlignment="1">
      <alignment wrapText="1"/>
    </xf>
    <xf numFmtId="169" fontId="10" fillId="0" borderId="23" xfId="0" applyNumberFormat="1" applyFont="1" applyBorder="1"/>
    <xf numFmtId="169" fontId="10" fillId="0" borderId="16" xfId="0" applyNumberFormat="1" applyFont="1" applyBorder="1"/>
    <xf numFmtId="169" fontId="10" fillId="0" borderId="17" xfId="0" applyNumberFormat="1" applyFont="1" applyBorder="1"/>
    <xf numFmtId="169" fontId="10" fillId="0" borderId="10" xfId="0" applyNumberFormat="1" applyFont="1" applyBorder="1"/>
    <xf numFmtId="169" fontId="10" fillId="0" borderId="24" xfId="0" applyNumberFormat="1" applyFont="1" applyBorder="1"/>
    <xf numFmtId="169" fontId="10" fillId="0" borderId="25" xfId="0" applyNumberFormat="1" applyFont="1" applyBorder="1"/>
    <xf numFmtId="169" fontId="2" fillId="0" borderId="7" xfId="0" applyNumberFormat="1" applyFont="1" applyBorder="1" applyAlignment="1">
      <alignment horizontal="right"/>
    </xf>
    <xf numFmtId="169" fontId="2" fillId="0" borderId="8" xfId="0" applyNumberFormat="1" applyFont="1" applyBorder="1" applyAlignment="1">
      <alignment horizontal="right"/>
    </xf>
    <xf numFmtId="169" fontId="2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 applyProtection="1">
      <alignment horizontal="right"/>
      <protection locked="0"/>
    </xf>
    <xf numFmtId="169" fontId="2" fillId="0" borderId="3" xfId="0" applyNumberFormat="1" applyFont="1" applyBorder="1" applyAlignment="1">
      <alignment horizontal="right"/>
    </xf>
    <xf numFmtId="169" fontId="2" fillId="0" borderId="37" xfId="0" applyNumberFormat="1" applyFont="1" applyBorder="1" applyAlignment="1">
      <alignment horizontal="right"/>
    </xf>
    <xf numFmtId="169" fontId="2" fillId="0" borderId="23" xfId="0" applyNumberFormat="1" applyFont="1" applyBorder="1" applyAlignment="1">
      <alignment horizontal="right"/>
    </xf>
    <xf numFmtId="169" fontId="11" fillId="0" borderId="35" xfId="0" applyNumberFormat="1" applyFont="1" applyBorder="1" applyAlignment="1">
      <alignment wrapText="1"/>
    </xf>
    <xf numFmtId="169" fontId="10" fillId="0" borderId="1" xfId="0" applyNumberFormat="1" applyFont="1" applyBorder="1" applyAlignment="1">
      <alignment wrapText="1"/>
    </xf>
    <xf numFmtId="169" fontId="2" fillId="0" borderId="1" xfId="0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3" fillId="2" borderId="4" xfId="0" applyNumberFormat="1" applyFont="1" applyFill="1" applyBorder="1" applyAlignment="1" applyProtection="1">
      <alignment horizontal="right"/>
      <protection locked="0"/>
    </xf>
    <xf numFmtId="169" fontId="3" fillId="0" borderId="4" xfId="0" applyNumberFormat="1" applyFont="1" applyBorder="1" applyAlignment="1">
      <alignment horizontal="right"/>
    </xf>
    <xf numFmtId="169" fontId="3" fillId="2" borderId="3" xfId="0" applyNumberFormat="1" applyFont="1" applyFill="1" applyBorder="1" applyAlignment="1" applyProtection="1">
      <alignment horizontal="right"/>
      <protection locked="0"/>
    </xf>
    <xf numFmtId="169" fontId="2" fillId="0" borderId="2" xfId="0" applyNumberFormat="1" applyFont="1" applyBorder="1"/>
    <xf numFmtId="169" fontId="2" fillId="0" borderId="1" xfId="0" applyNumberFormat="1" applyFont="1" applyBorder="1"/>
    <xf numFmtId="169" fontId="2" fillId="0" borderId="9" xfId="0" applyNumberFormat="1" applyFont="1" applyBorder="1"/>
    <xf numFmtId="165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26"/>
  <sheetViews>
    <sheetView showGridLines="0" tabSelected="1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44600000</v>
      </c>
      <c r="C10" s="108"/>
      <c r="D10" s="108"/>
      <c r="E10" s="108">
        <f t="shared" ref="E10:E17" si="0">$B10      +$C10      +$D10</f>
        <v>44600000</v>
      </c>
      <c r="F10" s="109">
        <v>44600000</v>
      </c>
      <c r="G10" s="110">
        <v>44600000</v>
      </c>
      <c r="H10" s="109">
        <v>4375000</v>
      </c>
      <c r="I10" s="110">
        <v>1176504</v>
      </c>
      <c r="J10" s="109">
        <v>8157000</v>
      </c>
      <c r="K10" s="110">
        <v>9569954</v>
      </c>
      <c r="L10" s="109">
        <v>8411000</v>
      </c>
      <c r="M10" s="110">
        <v>5695168</v>
      </c>
      <c r="N10" s="109">
        <v>12909000</v>
      </c>
      <c r="O10" s="110">
        <v>16853595</v>
      </c>
      <c r="P10" s="109">
        <f t="shared" ref="P10:P17" si="1">$H10      +$J10      +$L10      +$N10</f>
        <v>33852000</v>
      </c>
      <c r="Q10" s="110">
        <f t="shared" ref="Q10:Q17" si="2">$I10      +$K10      +$M10      +$O10</f>
        <v>33295221</v>
      </c>
      <c r="R10" s="54">
        <f t="shared" ref="R10:R17" si="3">IF(($L10      =0),0,((($N10      -$L10      )/$L10      )*100))</f>
        <v>53.477588871715611</v>
      </c>
      <c r="S10" s="55">
        <f t="shared" ref="S10:S17" si="4">IF(($M10      =0),0,((($O10      -$M10      )/$M10      )*100))</f>
        <v>195.92796911346602</v>
      </c>
      <c r="T10" s="54">
        <f t="shared" ref="T10:T16" si="5">IF(($E10      =0),0,(($P10      /$E10      )*100))</f>
        <v>75.901345291479814</v>
      </c>
      <c r="U10" s="56">
        <f t="shared" ref="U10:U16" si="6">IF(($E10      =0),0,(($Q10      /$E10      )*100))</f>
        <v>74.652961883408082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41174000</v>
      </c>
      <c r="C11" s="108"/>
      <c r="D11" s="108"/>
      <c r="E11" s="108">
        <f t="shared" si="0"/>
        <v>41174000</v>
      </c>
      <c r="F11" s="109">
        <v>41174000</v>
      </c>
      <c r="G11" s="110">
        <v>41174000</v>
      </c>
      <c r="H11" s="109">
        <v>9697000</v>
      </c>
      <c r="I11" s="110">
        <v>16557907</v>
      </c>
      <c r="J11" s="109">
        <v>9993000</v>
      </c>
      <c r="K11" s="110">
        <v>5546924</v>
      </c>
      <c r="L11" s="109">
        <v>7431000</v>
      </c>
      <c r="M11" s="110">
        <v>11880533</v>
      </c>
      <c r="N11" s="109">
        <v>8011000</v>
      </c>
      <c r="O11" s="110">
        <v>2896946</v>
      </c>
      <c r="P11" s="109">
        <f t="shared" si="1"/>
        <v>35132000</v>
      </c>
      <c r="Q11" s="110">
        <f t="shared" si="2"/>
        <v>36882310</v>
      </c>
      <c r="R11" s="54">
        <f t="shared" si="3"/>
        <v>7.8051406271026771</v>
      </c>
      <c r="S11" s="55">
        <f t="shared" si="4"/>
        <v>-75.616026654696384</v>
      </c>
      <c r="T11" s="54">
        <f t="shared" si="5"/>
        <v>85.325690970029626</v>
      </c>
      <c r="U11" s="56">
        <f t="shared" si="6"/>
        <v>89.576698887647538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288601000</v>
      </c>
      <c r="C14" s="108"/>
      <c r="D14" s="108"/>
      <c r="E14" s="108">
        <f t="shared" si="0"/>
        <v>288601000</v>
      </c>
      <c r="F14" s="109">
        <v>288601000</v>
      </c>
      <c r="G14" s="110">
        <v>245108000</v>
      </c>
      <c r="H14" s="109">
        <v>47940000</v>
      </c>
      <c r="I14" s="110">
        <v>30930229</v>
      </c>
      <c r="J14" s="109">
        <v>70584000</v>
      </c>
      <c r="K14" s="110">
        <v>90253726</v>
      </c>
      <c r="L14" s="109">
        <v>32625000</v>
      </c>
      <c r="M14" s="110">
        <v>66330157</v>
      </c>
      <c r="N14" s="109">
        <v>55049000</v>
      </c>
      <c r="O14" s="110">
        <v>85736382</v>
      </c>
      <c r="P14" s="109">
        <f t="shared" si="1"/>
        <v>206198000</v>
      </c>
      <c r="Q14" s="110">
        <f t="shared" si="2"/>
        <v>273250494</v>
      </c>
      <c r="R14" s="54">
        <f t="shared" si="3"/>
        <v>68.732567049808424</v>
      </c>
      <c r="S14" s="55">
        <f t="shared" si="4"/>
        <v>29.25701653321882</v>
      </c>
      <c r="T14" s="54">
        <f t="shared" si="5"/>
        <v>71.44743088208287</v>
      </c>
      <c r="U14" s="56">
        <f t="shared" si="6"/>
        <v>94.681062782180234</v>
      </c>
      <c r="V14" s="109">
        <v>9387000</v>
      </c>
      <c r="W14" s="110">
        <v>9387000</v>
      </c>
    </row>
    <row r="15" spans="1:23" ht="13" customHeight="1" x14ac:dyDescent="0.3">
      <c r="A15" s="53" t="s">
        <v>42</v>
      </c>
      <c r="B15" s="108">
        <v>33000000</v>
      </c>
      <c r="C15" s="108"/>
      <c r="D15" s="108"/>
      <c r="E15" s="108">
        <f t="shared" si="0"/>
        <v>33000000</v>
      </c>
      <c r="F15" s="109">
        <v>33000000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>
        <v>47000000</v>
      </c>
      <c r="C16" s="108">
        <v>53000000</v>
      </c>
      <c r="D16" s="108"/>
      <c r="E16" s="108">
        <f t="shared" si="0"/>
        <v>100000000</v>
      </c>
      <c r="F16" s="109">
        <v>100000000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454375000</v>
      </c>
      <c r="C17" s="111">
        <f>SUM(C9:C16)</f>
        <v>53000000</v>
      </c>
      <c r="D17" s="111"/>
      <c r="E17" s="111">
        <f t="shared" si="0"/>
        <v>507375000</v>
      </c>
      <c r="F17" s="112">
        <f t="shared" ref="F17:O17" si="7">SUM(F9:F16)</f>
        <v>507375000</v>
      </c>
      <c r="G17" s="113">
        <f t="shared" si="7"/>
        <v>330882000</v>
      </c>
      <c r="H17" s="112">
        <f t="shared" si="7"/>
        <v>62012000</v>
      </c>
      <c r="I17" s="113">
        <f t="shared" si="7"/>
        <v>48664640</v>
      </c>
      <c r="J17" s="112">
        <f t="shared" si="7"/>
        <v>88734000</v>
      </c>
      <c r="K17" s="113">
        <f t="shared" si="7"/>
        <v>105370604</v>
      </c>
      <c r="L17" s="112">
        <f t="shared" si="7"/>
        <v>48467000</v>
      </c>
      <c r="M17" s="113">
        <f t="shared" si="7"/>
        <v>83905858</v>
      </c>
      <c r="N17" s="112">
        <f t="shared" si="7"/>
        <v>75969000</v>
      </c>
      <c r="O17" s="113">
        <f t="shared" si="7"/>
        <v>105486923</v>
      </c>
      <c r="P17" s="112">
        <f t="shared" si="1"/>
        <v>275182000</v>
      </c>
      <c r="Q17" s="113">
        <f t="shared" si="2"/>
        <v>343428025</v>
      </c>
      <c r="R17" s="58">
        <f t="shared" si="3"/>
        <v>56.74376379804815</v>
      </c>
      <c r="S17" s="59">
        <f t="shared" si="4"/>
        <v>25.720570070328101</v>
      </c>
      <c r="T17" s="58">
        <f>IF((SUM($E9:$E14))=0,0,(P17/(SUM($E9:$E14))*100))</f>
        <v>73.504373956594321</v>
      </c>
      <c r="U17" s="60">
        <f>IF((SUM($E9:$E14))=0,0,(Q17/(SUM($E9:$E14))*100))</f>
        <v>91.733696160267115</v>
      </c>
      <c r="V17" s="112">
        <f>SUM(V9:V16)</f>
        <v>9387000</v>
      </c>
      <c r="W17" s="113">
        <f>SUM(W9:W16)</f>
        <v>9387000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1096117000</v>
      </c>
      <c r="C19" s="108"/>
      <c r="D19" s="108"/>
      <c r="E19" s="108">
        <f t="shared" ref="E19:E26" si="8">$B19      +$C19      +$D19</f>
        <v>1096117000</v>
      </c>
      <c r="F19" s="109">
        <v>1096117000</v>
      </c>
      <c r="G19" s="110">
        <v>1088767000</v>
      </c>
      <c r="H19" s="109">
        <v>176437000</v>
      </c>
      <c r="I19" s="110">
        <v>164203128</v>
      </c>
      <c r="J19" s="109">
        <v>410948000</v>
      </c>
      <c r="K19" s="110">
        <v>359795936</v>
      </c>
      <c r="L19" s="109">
        <v>200937000</v>
      </c>
      <c r="M19" s="110">
        <v>184024794</v>
      </c>
      <c r="N19" s="109">
        <v>271500000</v>
      </c>
      <c r="O19" s="110">
        <v>298234959</v>
      </c>
      <c r="P19" s="109">
        <f t="shared" ref="P19:P26" si="9">$H19      +$J19      +$L19      +$N19</f>
        <v>1059822000</v>
      </c>
      <c r="Q19" s="110">
        <f t="shared" ref="Q19:Q26" si="10">$I19      +$K19      +$M19      +$O19</f>
        <v>1006258817</v>
      </c>
      <c r="R19" s="54">
        <f t="shared" ref="R19:R26" si="11">IF(($L19      =0),0,((($N19      -$L19      )/$L19      )*100))</f>
        <v>35.116976962928682</v>
      </c>
      <c r="S19" s="55">
        <f t="shared" ref="S19:S26" si="12">IF(($M19      =0),0,((($O19      -$M19      )/$M19      )*100))</f>
        <v>62.062378942263621</v>
      </c>
      <c r="T19" s="54">
        <f t="shared" ref="T19:T25" si="13">IF(($E19      =0),0,(($P19      /$E19      )*100))</f>
        <v>96.68876588904287</v>
      </c>
      <c r="U19" s="56">
        <f t="shared" ref="U19:U25" si="14">IF(($E19      =0),0,(($Q19      /$E19      )*100))</f>
        <v>91.802135812144144</v>
      </c>
      <c r="V19" s="109">
        <v>535000</v>
      </c>
      <c r="W19" s="110">
        <v>535000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>
        <v>16000000</v>
      </c>
      <c r="C22" s="108">
        <v>4000000</v>
      </c>
      <c r="D22" s="108"/>
      <c r="E22" s="108">
        <f t="shared" si="8"/>
        <v>20000000</v>
      </c>
      <c r="F22" s="109">
        <v>20000000</v>
      </c>
      <c r="G22" s="110">
        <v>35000000</v>
      </c>
      <c r="H22" s="109"/>
      <c r="I22" s="110"/>
      <c r="J22" s="109">
        <v>3772000</v>
      </c>
      <c r="K22" s="110"/>
      <c r="L22" s="109"/>
      <c r="M22" s="110">
        <v>6114144</v>
      </c>
      <c r="N22" s="109">
        <v>7998000</v>
      </c>
      <c r="O22" s="110">
        <v>409467</v>
      </c>
      <c r="P22" s="109">
        <f t="shared" si="9"/>
        <v>11770000</v>
      </c>
      <c r="Q22" s="110">
        <f t="shared" si="10"/>
        <v>6523611</v>
      </c>
      <c r="R22" s="54">
        <f t="shared" si="11"/>
        <v>0</v>
      </c>
      <c r="S22" s="55">
        <f t="shared" si="12"/>
        <v>-93.302954591844738</v>
      </c>
      <c r="T22" s="54">
        <f t="shared" si="13"/>
        <v>58.85</v>
      </c>
      <c r="U22" s="56">
        <f t="shared" si="14"/>
        <v>32.618054999999998</v>
      </c>
      <c r="V22" s="109">
        <v>9352000</v>
      </c>
      <c r="W22" s="110">
        <v>378000</v>
      </c>
    </row>
    <row r="23" spans="1:23" ht="13" customHeight="1" x14ac:dyDescent="0.3">
      <c r="A23" s="53" t="s">
        <v>50</v>
      </c>
      <c r="B23" s="108">
        <v>42975000</v>
      </c>
      <c r="C23" s="108">
        <v>52998000</v>
      </c>
      <c r="D23" s="108"/>
      <c r="E23" s="108">
        <f t="shared" si="8"/>
        <v>95973000</v>
      </c>
      <c r="F23" s="109">
        <v>95973000</v>
      </c>
      <c r="G23" s="110">
        <v>95973000</v>
      </c>
      <c r="H23" s="109">
        <v>549000</v>
      </c>
      <c r="I23" s="110"/>
      <c r="J23" s="109">
        <v>10276000</v>
      </c>
      <c r="K23" s="110">
        <v>14190553</v>
      </c>
      <c r="L23" s="109">
        <v>10179000</v>
      </c>
      <c r="M23" s="110">
        <v>12352466</v>
      </c>
      <c r="N23" s="109">
        <v>12626000</v>
      </c>
      <c r="O23" s="110">
        <v>16907645</v>
      </c>
      <c r="P23" s="109">
        <f t="shared" si="9"/>
        <v>33630000</v>
      </c>
      <c r="Q23" s="110">
        <f t="shared" si="10"/>
        <v>43450664</v>
      </c>
      <c r="R23" s="54">
        <f t="shared" si="11"/>
        <v>24.039689556930934</v>
      </c>
      <c r="S23" s="55">
        <f t="shared" si="12"/>
        <v>36.876677094274129</v>
      </c>
      <c r="T23" s="54">
        <f t="shared" si="13"/>
        <v>35.04110531086868</v>
      </c>
      <c r="U23" s="56">
        <f t="shared" si="14"/>
        <v>45.273841601283692</v>
      </c>
      <c r="V23" s="109">
        <v>45027000</v>
      </c>
      <c r="W23" s="110">
        <v>5130000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1155092000</v>
      </c>
      <c r="C26" s="111">
        <f>SUM(C19:C25)</f>
        <v>56998000</v>
      </c>
      <c r="D26" s="111"/>
      <c r="E26" s="111">
        <f t="shared" si="8"/>
        <v>1212090000</v>
      </c>
      <c r="F26" s="112">
        <f t="shared" ref="F26:O26" si="15">SUM(F19:F25)</f>
        <v>1212090000</v>
      </c>
      <c r="G26" s="113">
        <f t="shared" si="15"/>
        <v>1219740000</v>
      </c>
      <c r="H26" s="112">
        <f t="shared" si="15"/>
        <v>176986000</v>
      </c>
      <c r="I26" s="113">
        <f t="shared" si="15"/>
        <v>164203128</v>
      </c>
      <c r="J26" s="112">
        <f t="shared" si="15"/>
        <v>424996000</v>
      </c>
      <c r="K26" s="113">
        <f t="shared" si="15"/>
        <v>373986489</v>
      </c>
      <c r="L26" s="112">
        <f t="shared" si="15"/>
        <v>211116000</v>
      </c>
      <c r="M26" s="113">
        <f t="shared" si="15"/>
        <v>202491404</v>
      </c>
      <c r="N26" s="112">
        <f t="shared" si="15"/>
        <v>292124000</v>
      </c>
      <c r="O26" s="113">
        <f t="shared" si="15"/>
        <v>315552071</v>
      </c>
      <c r="P26" s="112">
        <f t="shared" si="9"/>
        <v>1105222000</v>
      </c>
      <c r="Q26" s="113">
        <f t="shared" si="10"/>
        <v>1056233092</v>
      </c>
      <c r="R26" s="58">
        <f t="shared" si="11"/>
        <v>38.371321927281684</v>
      </c>
      <c r="S26" s="59">
        <f t="shared" si="12"/>
        <v>55.834798300870091</v>
      </c>
      <c r="T26" s="58">
        <f>IF(($E26-$E21-$E25)   =0,0,($P26   /($E26-$E21-$E25)   )*100)</f>
        <v>91.183162966446389</v>
      </c>
      <c r="U26" s="60">
        <f>IF(($E26-$E21-$E25)   =0,0,($Q26   /($E26-$E21-$E25)   )*100)</f>
        <v>87.141473982955063</v>
      </c>
      <c r="V26" s="112">
        <f>SUM(V19:V25)</f>
        <v>54914000</v>
      </c>
      <c r="W26" s="113">
        <f>SUM(W19:W25)</f>
        <v>6043000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764842000</v>
      </c>
      <c r="C30" s="108"/>
      <c r="D30" s="108"/>
      <c r="E30" s="108">
        <f>$B30      +$C30      +$D30</f>
        <v>764842000</v>
      </c>
      <c r="F30" s="109">
        <v>764842000</v>
      </c>
      <c r="G30" s="110">
        <v>764842000</v>
      </c>
      <c r="H30" s="109">
        <v>112169000</v>
      </c>
      <c r="I30" s="110">
        <v>98302832</v>
      </c>
      <c r="J30" s="109">
        <v>275054000</v>
      </c>
      <c r="K30" s="110">
        <v>80876979</v>
      </c>
      <c r="L30" s="109">
        <v>186746000</v>
      </c>
      <c r="M30" s="110">
        <v>82884520</v>
      </c>
      <c r="N30" s="109">
        <v>59418000</v>
      </c>
      <c r="O30" s="110">
        <v>572678440</v>
      </c>
      <c r="P30" s="109">
        <f>$H30      +$J30      +$L30      +$N30</f>
        <v>633387000</v>
      </c>
      <c r="Q30" s="110">
        <f>$I30      +$K30      +$M30      +$O30</f>
        <v>834742771</v>
      </c>
      <c r="R30" s="54">
        <f>IF(($L30      =0),0,((($N30      -$L30      )/$L30      )*100))</f>
        <v>-68.182451029740932</v>
      </c>
      <c r="S30" s="55">
        <f>IF(($M30      =0),0,((($O30      -$M30      )/$M30      )*100))</f>
        <v>590.93533991630761</v>
      </c>
      <c r="T30" s="54">
        <f>IF(($E30      =0),0,(($P30      /$E30      )*100))</f>
        <v>82.812790092594284</v>
      </c>
      <c r="U30" s="56">
        <f>IF(($E30      =0),0,(($Q30      /$E30      )*100))</f>
        <v>109.13924326854436</v>
      </c>
      <c r="V30" s="109">
        <v>221988000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764842000</v>
      </c>
      <c r="C32" s="111">
        <f>SUM(C28:C31)</f>
        <v>0</v>
      </c>
      <c r="D32" s="111"/>
      <c r="E32" s="111">
        <f>$B32      +$C32      +$D32</f>
        <v>764842000</v>
      </c>
      <c r="F32" s="112">
        <f t="shared" ref="F32:O32" si="16">SUM(F28:F31)</f>
        <v>764842000</v>
      </c>
      <c r="G32" s="113">
        <f t="shared" si="16"/>
        <v>764842000</v>
      </c>
      <c r="H32" s="112">
        <f t="shared" si="16"/>
        <v>112169000</v>
      </c>
      <c r="I32" s="113">
        <f t="shared" si="16"/>
        <v>98302832</v>
      </c>
      <c r="J32" s="112">
        <f t="shared" si="16"/>
        <v>275054000</v>
      </c>
      <c r="K32" s="113">
        <f t="shared" si="16"/>
        <v>80876979</v>
      </c>
      <c r="L32" s="112">
        <f t="shared" si="16"/>
        <v>186746000</v>
      </c>
      <c r="M32" s="113">
        <f t="shared" si="16"/>
        <v>82884520</v>
      </c>
      <c r="N32" s="112">
        <f t="shared" si="16"/>
        <v>59418000</v>
      </c>
      <c r="O32" s="113">
        <f t="shared" si="16"/>
        <v>572678440</v>
      </c>
      <c r="P32" s="112">
        <f>$H32      +$J32      +$L32      +$N32</f>
        <v>633387000</v>
      </c>
      <c r="Q32" s="113">
        <f>$I32      +$K32      +$M32      +$O32</f>
        <v>834742771</v>
      </c>
      <c r="R32" s="58">
        <f>IF(($L32      =0),0,((($N32      -$L32      )/$L32      )*100))</f>
        <v>-68.182451029740932</v>
      </c>
      <c r="S32" s="59">
        <f>IF(($M32      =0),0,((($O32      -$M32      )/$M32      )*100))</f>
        <v>590.93533991630761</v>
      </c>
      <c r="T32" s="58">
        <f>IF($E32   =0,0,($P32   /$E32   )*100)</f>
        <v>82.812790092594284</v>
      </c>
      <c r="U32" s="60">
        <f>IF($E32   =0,0,($Q32   /$E32   )*100)</f>
        <v>109.13924326854436</v>
      </c>
      <c r="V32" s="112">
        <f>SUM(V28:V31)</f>
        <v>221988000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62125000</v>
      </c>
      <c r="C34" s="108"/>
      <c r="D34" s="108"/>
      <c r="E34" s="108">
        <f>$B34      +$C34      +$D34</f>
        <v>62125000</v>
      </c>
      <c r="F34" s="109">
        <v>62125000</v>
      </c>
      <c r="G34" s="110">
        <v>62384000</v>
      </c>
      <c r="H34" s="109">
        <v>11680000</v>
      </c>
      <c r="I34" s="110">
        <v>14654049</v>
      </c>
      <c r="J34" s="109">
        <v>9543000</v>
      </c>
      <c r="K34" s="110">
        <v>18478716</v>
      </c>
      <c r="L34" s="109">
        <v>10775000</v>
      </c>
      <c r="M34" s="110">
        <v>7562861</v>
      </c>
      <c r="N34" s="109">
        <v>7878000</v>
      </c>
      <c r="O34" s="110">
        <v>12197483</v>
      </c>
      <c r="P34" s="109">
        <f>$H34      +$J34      +$L34      +$N34</f>
        <v>39876000</v>
      </c>
      <c r="Q34" s="110">
        <f>$I34      +$K34      +$M34      +$O34</f>
        <v>52893109</v>
      </c>
      <c r="R34" s="54">
        <f>IF(($L34      =0),0,((($N34      -$L34      )/$L34      )*100))</f>
        <v>-26.886310904872389</v>
      </c>
      <c r="S34" s="55">
        <f>IF(($M34      =0),0,((($O34      -$M34      )/$M34      )*100))</f>
        <v>61.281332553910481</v>
      </c>
      <c r="T34" s="54">
        <f>IF(($E34      =0),0,(($P34      /$E34      )*100))</f>
        <v>64.186720321931588</v>
      </c>
      <c r="U34" s="56">
        <f>IF(($E34      =0),0,(($Q34      /$E34      )*100))</f>
        <v>85.139813279678066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62125000</v>
      </c>
      <c r="C35" s="111">
        <f>C34</f>
        <v>0</v>
      </c>
      <c r="D35" s="111"/>
      <c r="E35" s="111">
        <f>$B35      +$C35      +$D35</f>
        <v>62125000</v>
      </c>
      <c r="F35" s="112">
        <f t="shared" ref="F35:O35" si="17">F34</f>
        <v>62125000</v>
      </c>
      <c r="G35" s="113">
        <f t="shared" si="17"/>
        <v>62384000</v>
      </c>
      <c r="H35" s="112">
        <f t="shared" si="17"/>
        <v>11680000</v>
      </c>
      <c r="I35" s="113">
        <f t="shared" si="17"/>
        <v>14654049</v>
      </c>
      <c r="J35" s="112">
        <f t="shared" si="17"/>
        <v>9543000</v>
      </c>
      <c r="K35" s="113">
        <f t="shared" si="17"/>
        <v>18478716</v>
      </c>
      <c r="L35" s="112">
        <f t="shared" si="17"/>
        <v>10775000</v>
      </c>
      <c r="M35" s="113">
        <f t="shared" si="17"/>
        <v>7562861</v>
      </c>
      <c r="N35" s="112">
        <f t="shared" si="17"/>
        <v>7878000</v>
      </c>
      <c r="O35" s="113">
        <f t="shared" si="17"/>
        <v>12197483</v>
      </c>
      <c r="P35" s="112">
        <f>$H35      +$J35      +$L35      +$N35</f>
        <v>39876000</v>
      </c>
      <c r="Q35" s="113">
        <f>$I35      +$K35      +$M35      +$O35</f>
        <v>52893109</v>
      </c>
      <c r="R35" s="58">
        <f>IF(($L35      =0),0,((($N35      -$L35      )/$L35      )*100))</f>
        <v>-26.886310904872389</v>
      </c>
      <c r="S35" s="59">
        <f>IF(($M35      =0),0,((($O35      -$M35      )/$M35      )*100))</f>
        <v>61.281332553910481</v>
      </c>
      <c r="T35" s="58">
        <f>IF($E35   =0,0,($P35   /$E35   )*100)</f>
        <v>64.186720321931588</v>
      </c>
      <c r="U35" s="60">
        <f>IF($E35   =0,0,($Q35   /$E35   )*100)</f>
        <v>85.139813279678066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282778000</v>
      </c>
      <c r="C37" s="108"/>
      <c r="D37" s="108"/>
      <c r="E37" s="108">
        <f t="shared" ref="E37:E42" si="18">$B37      +$C37      +$D37</f>
        <v>282778000</v>
      </c>
      <c r="F37" s="109">
        <v>282778000</v>
      </c>
      <c r="G37" s="110">
        <v>249945000</v>
      </c>
      <c r="H37" s="109">
        <v>35305000</v>
      </c>
      <c r="I37" s="110">
        <v>25791644</v>
      </c>
      <c r="J37" s="109">
        <v>72012000</v>
      </c>
      <c r="K37" s="110">
        <v>78604406</v>
      </c>
      <c r="L37" s="109">
        <v>35836000</v>
      </c>
      <c r="M37" s="110">
        <v>48564398</v>
      </c>
      <c r="N37" s="109">
        <v>31950000</v>
      </c>
      <c r="O37" s="110">
        <v>63631274</v>
      </c>
      <c r="P37" s="109">
        <f t="shared" ref="P37:P42" si="19">$H37      +$J37      +$L37      +$N37</f>
        <v>175103000</v>
      </c>
      <c r="Q37" s="110">
        <f t="shared" ref="Q37:Q42" si="20">$I37      +$K37      +$M37      +$O37</f>
        <v>216591722</v>
      </c>
      <c r="R37" s="54">
        <f t="shared" ref="R37:R42" si="21">IF(($L37      =0),0,((($N37      -$L37      )/$L37      )*100))</f>
        <v>-10.843844179037838</v>
      </c>
      <c r="S37" s="55">
        <f t="shared" ref="S37:S42" si="22">IF(($M37      =0),0,((($O37      -$M37      )/$M37      )*100))</f>
        <v>31.024529532930689</v>
      </c>
      <c r="T37" s="54">
        <f t="shared" ref="T37:T41" si="23">IF(($E37      =0),0,(($P37      /$E37      )*100))</f>
        <v>61.922426780018249</v>
      </c>
      <c r="U37" s="56">
        <f t="shared" ref="U37:U41" si="24">IF(($E37      =0),0,(($Q37      /$E37      )*100))</f>
        <v>76.594261929853104</v>
      </c>
      <c r="V37" s="109">
        <v>2152000</v>
      </c>
      <c r="W37" s="110" t="s">
        <v>36</v>
      </c>
    </row>
    <row r="38" spans="1:23" ht="13" customHeight="1" x14ac:dyDescent="0.3">
      <c r="A38" s="53" t="s">
        <v>62</v>
      </c>
      <c r="B38" s="108">
        <v>359317000</v>
      </c>
      <c r="C38" s="108">
        <v>-10457000</v>
      </c>
      <c r="D38" s="108"/>
      <c r="E38" s="108">
        <f t="shared" si="18"/>
        <v>348860000</v>
      </c>
      <c r="F38" s="109">
        <v>359317000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34260000</v>
      </c>
      <c r="C40" s="108"/>
      <c r="D40" s="108"/>
      <c r="E40" s="108">
        <f t="shared" si="18"/>
        <v>34260000</v>
      </c>
      <c r="F40" s="109">
        <v>34260000</v>
      </c>
      <c r="G40" s="110">
        <v>32760000</v>
      </c>
      <c r="H40" s="109"/>
      <c r="I40" s="110">
        <v>700428</v>
      </c>
      <c r="J40" s="109">
        <v>10422000</v>
      </c>
      <c r="K40" s="110">
        <v>8448007</v>
      </c>
      <c r="L40" s="109">
        <v>8224000</v>
      </c>
      <c r="M40" s="110">
        <v>4817075</v>
      </c>
      <c r="N40" s="109">
        <v>4221000</v>
      </c>
      <c r="O40" s="110">
        <v>4339398</v>
      </c>
      <c r="P40" s="109">
        <f t="shared" si="19"/>
        <v>22867000</v>
      </c>
      <c r="Q40" s="110">
        <f t="shared" si="20"/>
        <v>18304908</v>
      </c>
      <c r="R40" s="54">
        <f t="shared" si="21"/>
        <v>-48.674610894941637</v>
      </c>
      <c r="S40" s="55">
        <f t="shared" si="22"/>
        <v>-9.9163288925333326</v>
      </c>
      <c r="T40" s="54">
        <f t="shared" si="23"/>
        <v>66.745475773496793</v>
      </c>
      <c r="U40" s="56">
        <f t="shared" si="24"/>
        <v>53.429387040280204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676355000</v>
      </c>
      <c r="C42" s="111">
        <f>SUM(C37:C41)</f>
        <v>-10457000</v>
      </c>
      <c r="D42" s="111"/>
      <c r="E42" s="111">
        <f t="shared" si="18"/>
        <v>665898000</v>
      </c>
      <c r="F42" s="112">
        <f t="shared" ref="F42:O42" si="25">SUM(F37:F41)</f>
        <v>676355000</v>
      </c>
      <c r="G42" s="113">
        <f t="shared" si="25"/>
        <v>282705000</v>
      </c>
      <c r="H42" s="112">
        <f t="shared" si="25"/>
        <v>35305000</v>
      </c>
      <c r="I42" s="113">
        <f t="shared" si="25"/>
        <v>26492072</v>
      </c>
      <c r="J42" s="112">
        <f t="shared" si="25"/>
        <v>82434000</v>
      </c>
      <c r="K42" s="113">
        <f t="shared" si="25"/>
        <v>87052413</v>
      </c>
      <c r="L42" s="112">
        <f t="shared" si="25"/>
        <v>44060000</v>
      </c>
      <c r="M42" s="113">
        <f t="shared" si="25"/>
        <v>53381473</v>
      </c>
      <c r="N42" s="112">
        <f t="shared" si="25"/>
        <v>36171000</v>
      </c>
      <c r="O42" s="113">
        <f t="shared" si="25"/>
        <v>67970672</v>
      </c>
      <c r="P42" s="112">
        <f t="shared" si="19"/>
        <v>197970000</v>
      </c>
      <c r="Q42" s="113">
        <f t="shared" si="20"/>
        <v>234896630</v>
      </c>
      <c r="R42" s="58">
        <f t="shared" si="21"/>
        <v>-17.905129369042218</v>
      </c>
      <c r="S42" s="59">
        <f t="shared" si="22"/>
        <v>27.330079482819819</v>
      </c>
      <c r="T42" s="58">
        <f>IF((+$E37+$E40) =0,0,(P42   /(+$E37+$E40) )*100)</f>
        <v>62.443618746017826</v>
      </c>
      <c r="U42" s="60">
        <f>IF((+$E37+$E40) =0,0,(Q42   /(+$E37+$E40) )*100)</f>
        <v>74.091001709574243</v>
      </c>
      <c r="V42" s="112">
        <f>SUM(V37:V41)</f>
        <v>2152000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>
        <v>1250509000</v>
      </c>
      <c r="C45" s="108"/>
      <c r="D45" s="108"/>
      <c r="E45" s="108">
        <f t="shared" si="26"/>
        <v>1250509000</v>
      </c>
      <c r="F45" s="109">
        <v>1250509000</v>
      </c>
      <c r="G45" s="110">
        <v>1250509000</v>
      </c>
      <c r="H45" s="109">
        <v>113477000</v>
      </c>
      <c r="I45" s="110">
        <v>140676116</v>
      </c>
      <c r="J45" s="109">
        <v>376489000</v>
      </c>
      <c r="K45" s="110">
        <v>321368337</v>
      </c>
      <c r="L45" s="109">
        <v>154826000</v>
      </c>
      <c r="M45" s="110">
        <v>118781620</v>
      </c>
      <c r="N45" s="109">
        <v>491765000</v>
      </c>
      <c r="O45" s="110">
        <v>516521192</v>
      </c>
      <c r="P45" s="109">
        <f t="shared" si="27"/>
        <v>1136557000</v>
      </c>
      <c r="Q45" s="110">
        <f t="shared" si="28"/>
        <v>1097347265</v>
      </c>
      <c r="R45" s="54">
        <f t="shared" si="29"/>
        <v>217.62430082802632</v>
      </c>
      <c r="S45" s="55">
        <f t="shared" si="30"/>
        <v>334.8494253572228</v>
      </c>
      <c r="T45" s="54">
        <f t="shared" si="31"/>
        <v>90.887550589400007</v>
      </c>
      <c r="U45" s="56">
        <f t="shared" si="32"/>
        <v>87.752048565823998</v>
      </c>
      <c r="V45" s="109">
        <v>19374000</v>
      </c>
      <c r="W45" s="110" t="s">
        <v>36</v>
      </c>
    </row>
    <row r="46" spans="1:23" ht="13" customHeight="1" x14ac:dyDescent="0.3">
      <c r="A46" s="53" t="s">
        <v>69</v>
      </c>
      <c r="B46" s="108">
        <v>904718000</v>
      </c>
      <c r="C46" s="108"/>
      <c r="D46" s="108"/>
      <c r="E46" s="108">
        <f t="shared" si="26"/>
        <v>904718000</v>
      </c>
      <c r="F46" s="109">
        <v>904718000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607975000</v>
      </c>
      <c r="C53" s="108"/>
      <c r="D53" s="108"/>
      <c r="E53" s="108">
        <f t="shared" si="26"/>
        <v>607975000</v>
      </c>
      <c r="F53" s="109">
        <v>607975000</v>
      </c>
      <c r="G53" s="110">
        <v>555975000</v>
      </c>
      <c r="H53" s="109">
        <v>87434000</v>
      </c>
      <c r="I53" s="110">
        <v>74114391</v>
      </c>
      <c r="J53" s="109">
        <v>181227000</v>
      </c>
      <c r="K53" s="110">
        <v>168762742</v>
      </c>
      <c r="L53" s="109">
        <v>120806000</v>
      </c>
      <c r="M53" s="110">
        <v>78302998</v>
      </c>
      <c r="N53" s="109">
        <v>125133000</v>
      </c>
      <c r="O53" s="110">
        <v>203138766</v>
      </c>
      <c r="P53" s="109">
        <f t="shared" si="27"/>
        <v>514600000</v>
      </c>
      <c r="Q53" s="110">
        <f t="shared" si="28"/>
        <v>524318897</v>
      </c>
      <c r="R53" s="54">
        <f t="shared" si="29"/>
        <v>3.581775739615582</v>
      </c>
      <c r="S53" s="55">
        <f t="shared" si="30"/>
        <v>159.42654967055029</v>
      </c>
      <c r="T53" s="54">
        <f t="shared" si="31"/>
        <v>84.641638225255974</v>
      </c>
      <c r="U53" s="56">
        <f t="shared" si="32"/>
        <v>86.240206751922372</v>
      </c>
      <c r="V53" s="109">
        <v>28722000</v>
      </c>
      <c r="W53" s="110" t="s">
        <v>36</v>
      </c>
    </row>
    <row r="54" spans="1:23" ht="13" customHeight="1" x14ac:dyDescent="0.3">
      <c r="A54" s="53" t="s">
        <v>77</v>
      </c>
      <c r="B54" s="108">
        <v>37000000</v>
      </c>
      <c r="C54" s="108"/>
      <c r="D54" s="108"/>
      <c r="E54" s="108">
        <f t="shared" si="26"/>
        <v>37000000</v>
      </c>
      <c r="F54" s="109">
        <v>37000000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2800202000</v>
      </c>
      <c r="C55" s="111">
        <f>SUM(C44:C54)</f>
        <v>0</v>
      </c>
      <c r="D55" s="111"/>
      <c r="E55" s="111">
        <f t="shared" si="26"/>
        <v>2800202000</v>
      </c>
      <c r="F55" s="112">
        <f t="shared" ref="F55:O55" si="33">SUM(F44:F54)</f>
        <v>2800202000</v>
      </c>
      <c r="G55" s="113">
        <f t="shared" si="33"/>
        <v>1806484000</v>
      </c>
      <c r="H55" s="112">
        <f t="shared" si="33"/>
        <v>200911000</v>
      </c>
      <c r="I55" s="113">
        <f t="shared" si="33"/>
        <v>214790507</v>
      </c>
      <c r="J55" s="112">
        <f t="shared" si="33"/>
        <v>557716000</v>
      </c>
      <c r="K55" s="113">
        <f t="shared" si="33"/>
        <v>490131079</v>
      </c>
      <c r="L55" s="112">
        <f t="shared" si="33"/>
        <v>275632000</v>
      </c>
      <c r="M55" s="113">
        <f t="shared" si="33"/>
        <v>197084618</v>
      </c>
      <c r="N55" s="112">
        <f t="shared" si="33"/>
        <v>616898000</v>
      </c>
      <c r="O55" s="113">
        <f t="shared" si="33"/>
        <v>719659958</v>
      </c>
      <c r="P55" s="112">
        <f t="shared" si="27"/>
        <v>1651157000</v>
      </c>
      <c r="Q55" s="113">
        <f t="shared" si="28"/>
        <v>1621666162</v>
      </c>
      <c r="R55" s="58">
        <f t="shared" si="29"/>
        <v>123.81218436175772</v>
      </c>
      <c r="S55" s="59">
        <f t="shared" si="30"/>
        <v>265.15277818383572</v>
      </c>
      <c r="T55" s="58">
        <f>IF((+$E45+$E47+$E49+$E50+$E53) =0,0,(P55   /(+$E45+$E47+$E49+$E50+$E53) )*100)</f>
        <v>88.844294597101722</v>
      </c>
      <c r="U55" s="60">
        <f>IF((+$E45+$E47+$E49+$E50+$E53) =0,0,(Q55   /(+$E45+$E47+$E49+$E50+$E53) )*100)</f>
        <v>87.257472326907305</v>
      </c>
      <c r="V55" s="112">
        <f>SUM(V44:V54)</f>
        <v>48096000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5912991000</v>
      </c>
      <c r="C69" s="120">
        <f>SUM(C9:C16,C19:C25,C28:C31,C34,C37:C41,C44:C54,C57:C60,C63:C67)</f>
        <v>99541000</v>
      </c>
      <c r="D69" s="120"/>
      <c r="E69" s="120">
        <f t="shared" si="35"/>
        <v>6012532000</v>
      </c>
      <c r="F69" s="121">
        <f t="shared" ref="F69:O69" si="43">SUM(F9:F16,F19:F25,F28:F31,F34,F37:F41,F44:F54,F57:F60,F63:F67)</f>
        <v>6022989000</v>
      </c>
      <c r="G69" s="122">
        <f t="shared" si="43"/>
        <v>4467037000</v>
      </c>
      <c r="H69" s="121">
        <f t="shared" si="43"/>
        <v>599063000</v>
      </c>
      <c r="I69" s="122">
        <f t="shared" si="43"/>
        <v>567107228</v>
      </c>
      <c r="J69" s="121">
        <f t="shared" si="43"/>
        <v>1438477000</v>
      </c>
      <c r="K69" s="122">
        <f t="shared" si="43"/>
        <v>1155896280</v>
      </c>
      <c r="L69" s="121">
        <f t="shared" si="43"/>
        <v>776796000</v>
      </c>
      <c r="M69" s="122">
        <f t="shared" si="43"/>
        <v>627310734</v>
      </c>
      <c r="N69" s="121">
        <f t="shared" si="43"/>
        <v>1088458000</v>
      </c>
      <c r="O69" s="122">
        <f t="shared" si="43"/>
        <v>1793545547</v>
      </c>
      <c r="P69" s="121">
        <f t="shared" si="36"/>
        <v>3902794000</v>
      </c>
      <c r="Q69" s="122">
        <f t="shared" si="37"/>
        <v>4143859789</v>
      </c>
      <c r="R69" s="67">
        <f t="shared" si="38"/>
        <v>40.121473334054244</v>
      </c>
      <c r="S69" s="68">
        <f t="shared" si="39"/>
        <v>185.91022754601869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85.047572932742412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90.300748035391081</v>
      </c>
      <c r="V69" s="121">
        <f>SUM(V9:V16,V19:V25,V28:V31,V34,V37:V41,V44:V54,V57:V60,V63:V67)</f>
        <v>336537000</v>
      </c>
      <c r="W69" s="122">
        <f>SUM(W9:W16,W19:W25,W28:W31,W34,W37:W41,W44:W54,W57:W60,W63:W67)</f>
        <v>15430000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2119406000</v>
      </c>
      <c r="C71" s="108"/>
      <c r="D71" s="108"/>
      <c r="E71" s="108">
        <f>$B71      +$C71      +$D71</f>
        <v>2119406000</v>
      </c>
      <c r="F71" s="109">
        <v>2119406000</v>
      </c>
      <c r="G71" s="110">
        <v>2010507000</v>
      </c>
      <c r="H71" s="109">
        <v>407652000</v>
      </c>
      <c r="I71" s="110">
        <v>323604739</v>
      </c>
      <c r="J71" s="109">
        <v>695342000</v>
      </c>
      <c r="K71" s="110">
        <v>639597261</v>
      </c>
      <c r="L71" s="109">
        <v>221945000</v>
      </c>
      <c r="M71" s="110">
        <v>208314023</v>
      </c>
      <c r="N71" s="109">
        <v>485570000</v>
      </c>
      <c r="O71" s="110">
        <v>511803621</v>
      </c>
      <c r="P71" s="109">
        <f>$H71      +$J71      +$L71      +$N71</f>
        <v>1810509000</v>
      </c>
      <c r="Q71" s="110">
        <f>$I71      +$K71      +$M71      +$O71</f>
        <v>1683319644</v>
      </c>
      <c r="R71" s="54">
        <f>IF(($L71      =0),0,((($N71      -$L71      )/$L71      )*100))</f>
        <v>118.77942733560116</v>
      </c>
      <c r="S71" s="55">
        <f>IF(($M71      =0),0,((($O71      -$M71      )/$M71      )*100))</f>
        <v>145.68851084979525</v>
      </c>
      <c r="T71" s="54">
        <f>IF(($E71      =0),0,(($P71      /$E71      )*100))</f>
        <v>85.425303127385689</v>
      </c>
      <c r="U71" s="56">
        <f>IF(($E71      =0),0,(($Q71      /$E71      )*100))</f>
        <v>79.424123740331027</v>
      </c>
      <c r="V71" s="109">
        <v>33733000</v>
      </c>
      <c r="W71" s="110">
        <v>6452000</v>
      </c>
    </row>
    <row r="72" spans="1:23" s="70" customFormat="1" ht="13" customHeight="1" x14ac:dyDescent="0.3">
      <c r="A72" s="69" t="s">
        <v>91</v>
      </c>
      <c r="B72" s="108">
        <v>88732000</v>
      </c>
      <c r="C72" s="108"/>
      <c r="D72" s="108"/>
      <c r="E72" s="108">
        <f>$B72      +$C72      +$D72</f>
        <v>88732000</v>
      </c>
      <c r="F72" s="109">
        <v>88732000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2208138000</v>
      </c>
      <c r="C73" s="117">
        <f>SUM(C71:C72)</f>
        <v>0</v>
      </c>
      <c r="D73" s="117"/>
      <c r="E73" s="117">
        <f>$B73      +$C73      +$D73</f>
        <v>2208138000</v>
      </c>
      <c r="F73" s="118">
        <f t="shared" ref="F73:O73" si="44">SUM(F71:F72)</f>
        <v>2208138000</v>
      </c>
      <c r="G73" s="119">
        <f t="shared" si="44"/>
        <v>2010507000</v>
      </c>
      <c r="H73" s="118">
        <f t="shared" si="44"/>
        <v>407652000</v>
      </c>
      <c r="I73" s="119">
        <f t="shared" si="44"/>
        <v>323604739</v>
      </c>
      <c r="J73" s="118">
        <f t="shared" si="44"/>
        <v>695342000</v>
      </c>
      <c r="K73" s="119">
        <f t="shared" si="44"/>
        <v>639597261</v>
      </c>
      <c r="L73" s="118">
        <f t="shared" si="44"/>
        <v>221945000</v>
      </c>
      <c r="M73" s="119">
        <f t="shared" si="44"/>
        <v>208314023</v>
      </c>
      <c r="N73" s="118">
        <f t="shared" si="44"/>
        <v>485570000</v>
      </c>
      <c r="O73" s="119">
        <f t="shared" si="44"/>
        <v>511803621</v>
      </c>
      <c r="P73" s="118">
        <f>$H73      +$J73      +$L73      +$N73</f>
        <v>1810509000</v>
      </c>
      <c r="Q73" s="119">
        <f>$I73      +$K73      +$M73      +$O73</f>
        <v>1683319644</v>
      </c>
      <c r="R73" s="63">
        <f>IF(($L73      =0),0,((($N73      -$L73      )/$L73      )*100))</f>
        <v>118.77942733560116</v>
      </c>
      <c r="S73" s="64">
        <f>IF(($M73      =0),0,((($O73      -$M73      )/$M73      )*100))</f>
        <v>145.68851084979525</v>
      </c>
      <c r="T73" s="63">
        <f>IF(($E71      =0),0,(($P71      /$E71      )*100))</f>
        <v>85.425303127385689</v>
      </c>
      <c r="U73" s="65">
        <f>IF($E71   =0,0,($Q71   /$E71 )*100)</f>
        <v>79.424123740331027</v>
      </c>
      <c r="V73" s="118">
        <f>SUM(V71:V72)</f>
        <v>33733000</v>
      </c>
      <c r="W73" s="119">
        <f>SUM(W71:W72)</f>
        <v>6452000</v>
      </c>
    </row>
    <row r="74" spans="1:23" ht="13" customHeight="1" x14ac:dyDescent="0.3">
      <c r="A74" s="66" t="s">
        <v>89</v>
      </c>
      <c r="B74" s="120">
        <f>SUM(B71:B72)</f>
        <v>2208138000</v>
      </c>
      <c r="C74" s="120">
        <f>SUM(C71:C72)</f>
        <v>0</v>
      </c>
      <c r="D74" s="120"/>
      <c r="E74" s="120">
        <f>$B74      +$C74      +$D74</f>
        <v>2208138000</v>
      </c>
      <c r="F74" s="121">
        <f t="shared" ref="F74:O74" si="45">SUM(F71:F72)</f>
        <v>2208138000</v>
      </c>
      <c r="G74" s="122">
        <f t="shared" si="45"/>
        <v>2010507000</v>
      </c>
      <c r="H74" s="121">
        <f t="shared" si="45"/>
        <v>407652000</v>
      </c>
      <c r="I74" s="122">
        <f t="shared" si="45"/>
        <v>323604739</v>
      </c>
      <c r="J74" s="121">
        <f t="shared" si="45"/>
        <v>695342000</v>
      </c>
      <c r="K74" s="122">
        <f t="shared" si="45"/>
        <v>639597261</v>
      </c>
      <c r="L74" s="121">
        <f t="shared" si="45"/>
        <v>221945000</v>
      </c>
      <c r="M74" s="122">
        <f t="shared" si="45"/>
        <v>208314023</v>
      </c>
      <c r="N74" s="121">
        <f t="shared" si="45"/>
        <v>485570000</v>
      </c>
      <c r="O74" s="122">
        <f t="shared" si="45"/>
        <v>511803621</v>
      </c>
      <c r="P74" s="121">
        <f>$H74      +$J74      +$L74      +$N74</f>
        <v>1810509000</v>
      </c>
      <c r="Q74" s="122">
        <f>$I74      +$K74      +$M74      +$O74</f>
        <v>1683319644</v>
      </c>
      <c r="R74" s="67">
        <f>IF(($L74      =0),0,((($N74      -$L74      )/$L74      )*100))</f>
        <v>118.77942733560116</v>
      </c>
      <c r="S74" s="68">
        <f>IF(($M74      =0),0,((($O74      -$M74      )/$M74      )*100))</f>
        <v>145.68851084979525</v>
      </c>
      <c r="T74" s="67">
        <f>IF(($E71      =0),0,(($P71      /$E71      )*100))</f>
        <v>85.425303127385689</v>
      </c>
      <c r="U74" s="71">
        <f>IF($E71   =0,0,($Q71   /$E71 )*100)</f>
        <v>79.424123740331027</v>
      </c>
      <c r="V74" s="121">
        <f>SUM(V71:V72)</f>
        <v>33733000</v>
      </c>
      <c r="W74" s="122">
        <f>SUM(W71:W72)</f>
        <v>6452000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8121129000</v>
      </c>
      <c r="C75" s="120">
        <f>SUM(C9:C16,C19:C25,C28:C31,C34,C37:C41,C44:C54,C57:C60,C63:C67,C71:C72)</f>
        <v>99541000</v>
      </c>
      <c r="D75" s="120"/>
      <c r="E75" s="120">
        <f>$B75      +$C75      +$D75</f>
        <v>8220670000</v>
      </c>
      <c r="F75" s="121">
        <f t="shared" ref="F75:O75" si="46">SUM(F9:F16,F19:F25,F28:F31,F34,F37:F41,F44:F54,F57:F60,F63:F67,F71:F72)</f>
        <v>8231127000</v>
      </c>
      <c r="G75" s="122">
        <f t="shared" si="46"/>
        <v>6477544000</v>
      </c>
      <c r="H75" s="121">
        <f t="shared" si="46"/>
        <v>1006715000</v>
      </c>
      <c r="I75" s="122">
        <f t="shared" si="46"/>
        <v>890711967</v>
      </c>
      <c r="J75" s="121">
        <f t="shared" si="46"/>
        <v>2133819000</v>
      </c>
      <c r="K75" s="122">
        <f t="shared" si="46"/>
        <v>1795493541</v>
      </c>
      <c r="L75" s="121">
        <f t="shared" si="46"/>
        <v>998741000</v>
      </c>
      <c r="M75" s="122">
        <f t="shared" si="46"/>
        <v>835624757</v>
      </c>
      <c r="N75" s="121">
        <f t="shared" si="46"/>
        <v>1574028000</v>
      </c>
      <c r="O75" s="122">
        <f t="shared" si="46"/>
        <v>2305349168</v>
      </c>
      <c r="P75" s="121">
        <f>$H75      +$J75      +$L75      +$N75</f>
        <v>5713303000</v>
      </c>
      <c r="Q75" s="122">
        <f>$I75      +$K75      +$M75      +$O75</f>
        <v>5827179433</v>
      </c>
      <c r="R75" s="67">
        <f>IF(($L75      =0),0,((($N75      -$L75      )/$L75      )*100))</f>
        <v>57.601219935899294</v>
      </c>
      <c r="S75" s="68">
        <f>IF(($M75      =0),0,((($O75      -$M75      )/$M75      )*100))</f>
        <v>175.8833015283677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85.166911137744549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86.864441279239628</v>
      </c>
      <c r="V75" s="121">
        <f>SUM(V9:V16,V19:V25,V28:V31,V34,V37:V41,V44:V54,V57:V60,V63:V67,V71:V72)</f>
        <v>370270000</v>
      </c>
      <c r="W75" s="122">
        <f>SUM(W9:W16,W19:W25,W28:W31,W34,W37:W41,W44:W54,W57:W60,W63:W67,W71:W72)</f>
        <v>21882000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 t="s">
        <v>93</v>
      </c>
      <c r="G124" s="36" t="s">
        <v>93</v>
      </c>
      <c r="W124" s="36"/>
    </row>
    <row r="125" spans="1:23" ht="13" x14ac:dyDescent="0.3">
      <c r="A125" s="36"/>
      <c r="G125" s="36"/>
      <c r="W125" s="36"/>
    </row>
    <row r="126" spans="1:23" ht="13" x14ac:dyDescent="0.3">
      <c r="A126" s="36" t="s">
        <v>93</v>
      </c>
      <c r="G126" s="36" t="s">
        <v>93</v>
      </c>
      <c r="W126" s="36"/>
    </row>
  </sheetData>
  <sheetProtection algorithmName="SHA-512" hashValue="U9tVdsfkh1mIw3OBWe7R0oRALwjzQSaYLvT74NAniM5MICEx6zFHgAZF6BOQAKD2jC0Aa7Ari/8cf9CA/DztXw==" saltValue="m7uB/sI+OXq2ZkFm81zqbg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3000000</v>
      </c>
      <c r="C10" s="108"/>
      <c r="D10" s="108"/>
      <c r="E10" s="108">
        <f t="shared" ref="E10:E17" si="0">$B10      +$C10      +$D10</f>
        <v>3000000</v>
      </c>
      <c r="F10" s="109">
        <v>3000000</v>
      </c>
      <c r="G10" s="110">
        <v>3000000</v>
      </c>
      <c r="H10" s="109">
        <v>309000</v>
      </c>
      <c r="I10" s="110">
        <v>308394</v>
      </c>
      <c r="J10" s="109">
        <v>2156000</v>
      </c>
      <c r="K10" s="110">
        <v>2155938</v>
      </c>
      <c r="L10" s="109">
        <v>309000</v>
      </c>
      <c r="M10" s="110">
        <v>308394</v>
      </c>
      <c r="N10" s="109">
        <v>226000</v>
      </c>
      <c r="O10" s="110">
        <v>227274</v>
      </c>
      <c r="P10" s="109">
        <f t="shared" ref="P10:P17" si="1">$H10      +$J10      +$L10      +$N10</f>
        <v>3000000</v>
      </c>
      <c r="Q10" s="110">
        <f t="shared" ref="Q10:Q17" si="2">$I10      +$K10      +$M10      +$O10</f>
        <v>3000000</v>
      </c>
      <c r="R10" s="54">
        <f t="shared" ref="R10:R17" si="3">IF(($L10      =0),0,((($N10      -$L10      )/$L10      )*100))</f>
        <v>-26.860841423948216</v>
      </c>
      <c r="S10" s="55">
        <f t="shared" ref="S10:S17" si="4">IF(($M10      =0),0,((($O10      -$M10      )/$M10      )*100))</f>
        <v>-26.304013696764528</v>
      </c>
      <c r="T10" s="54">
        <f t="shared" ref="T10:T16" si="5">IF(($E10      =0),0,(($P10      /$E10      )*100))</f>
        <v>100</v>
      </c>
      <c r="U10" s="56">
        <f t="shared" ref="U10:U16" si="6">IF(($E10      =0),0,(($Q10      /$E10      )*100))</f>
        <v>100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100000</v>
      </c>
      <c r="C14" s="108"/>
      <c r="D14" s="108"/>
      <c r="E14" s="108">
        <f t="shared" si="0"/>
        <v>100000</v>
      </c>
      <c r="F14" s="109">
        <v>100000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1500000</v>
      </c>
      <c r="C15" s="108"/>
      <c r="D15" s="108"/>
      <c r="E15" s="108">
        <f t="shared" si="0"/>
        <v>1500000</v>
      </c>
      <c r="F15" s="109">
        <v>1500000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4600000</v>
      </c>
      <c r="C17" s="111">
        <f>SUM(C9:C16)</f>
        <v>0</v>
      </c>
      <c r="D17" s="111"/>
      <c r="E17" s="111">
        <f t="shared" si="0"/>
        <v>4600000</v>
      </c>
      <c r="F17" s="112">
        <f t="shared" ref="F17:O17" si="7">SUM(F9:F16)</f>
        <v>4600000</v>
      </c>
      <c r="G17" s="113">
        <f t="shared" si="7"/>
        <v>3000000</v>
      </c>
      <c r="H17" s="112">
        <f t="shared" si="7"/>
        <v>309000</v>
      </c>
      <c r="I17" s="113">
        <f t="shared" si="7"/>
        <v>308394</v>
      </c>
      <c r="J17" s="112">
        <f t="shared" si="7"/>
        <v>2156000</v>
      </c>
      <c r="K17" s="113">
        <f t="shared" si="7"/>
        <v>2155938</v>
      </c>
      <c r="L17" s="112">
        <f t="shared" si="7"/>
        <v>309000</v>
      </c>
      <c r="M17" s="113">
        <f t="shared" si="7"/>
        <v>308394</v>
      </c>
      <c r="N17" s="112">
        <f t="shared" si="7"/>
        <v>226000</v>
      </c>
      <c r="O17" s="113">
        <f t="shared" si="7"/>
        <v>227274</v>
      </c>
      <c r="P17" s="112">
        <f t="shared" si="1"/>
        <v>3000000</v>
      </c>
      <c r="Q17" s="113">
        <f t="shared" si="2"/>
        <v>3000000</v>
      </c>
      <c r="R17" s="58">
        <f t="shared" si="3"/>
        <v>-26.860841423948216</v>
      </c>
      <c r="S17" s="59">
        <f t="shared" si="4"/>
        <v>-26.304013696764528</v>
      </c>
      <c r="T17" s="58">
        <f>IF((SUM($E9:$E14))=0,0,(P17/(SUM($E9:$E14))*100))</f>
        <v>96.774193548387103</v>
      </c>
      <c r="U17" s="60">
        <f>IF((SUM($E9:$E14))=0,0,(Q17/(SUM($E9:$E14))*100))</f>
        <v>96.774193548387103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>
        <v>9352000</v>
      </c>
      <c r="W22" s="110">
        <v>378000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>
        <f>SUM(V19:V25)</f>
        <v>9352000</v>
      </c>
      <c r="W26" s="113">
        <f>SUM(W19:W25)</f>
        <v>378000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1687000</v>
      </c>
      <c r="C34" s="108"/>
      <c r="D34" s="108"/>
      <c r="E34" s="108">
        <f>$B34      +$C34      +$D34</f>
        <v>1687000</v>
      </c>
      <c r="F34" s="109">
        <v>1687000</v>
      </c>
      <c r="G34" s="110">
        <v>1687000</v>
      </c>
      <c r="H34" s="109"/>
      <c r="I34" s="110">
        <v>422000</v>
      </c>
      <c r="J34" s="109">
        <v>82000</v>
      </c>
      <c r="K34" s="110"/>
      <c r="L34" s="109"/>
      <c r="M34" s="110">
        <v>1265000</v>
      </c>
      <c r="N34" s="109"/>
      <c r="O34" s="110"/>
      <c r="P34" s="109">
        <f>$H34      +$J34      +$L34      +$N34</f>
        <v>82000</v>
      </c>
      <c r="Q34" s="110">
        <f>$I34      +$K34      +$M34      +$O34</f>
        <v>1687000</v>
      </c>
      <c r="R34" s="54">
        <f>IF(($L34      =0),0,((($N34      -$L34      )/$L34      )*100))</f>
        <v>0</v>
      </c>
      <c r="S34" s="55">
        <f>IF(($M34      =0),0,((($O34      -$M34      )/$M34      )*100))</f>
        <v>-100</v>
      </c>
      <c r="T34" s="54">
        <f>IF(($E34      =0),0,(($P34      /$E34      )*100))</f>
        <v>4.8606994665085956</v>
      </c>
      <c r="U34" s="56">
        <f>IF(($E34      =0),0,(($Q34      /$E34      )*100))</f>
        <v>100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1687000</v>
      </c>
      <c r="C35" s="111">
        <f>C34</f>
        <v>0</v>
      </c>
      <c r="D35" s="111"/>
      <c r="E35" s="111">
        <f>$B35      +$C35      +$D35</f>
        <v>1687000</v>
      </c>
      <c r="F35" s="112">
        <f t="shared" ref="F35:O35" si="17">F34</f>
        <v>1687000</v>
      </c>
      <c r="G35" s="113">
        <f t="shared" si="17"/>
        <v>1687000</v>
      </c>
      <c r="H35" s="112">
        <f t="shared" si="17"/>
        <v>0</v>
      </c>
      <c r="I35" s="113">
        <f t="shared" si="17"/>
        <v>422000</v>
      </c>
      <c r="J35" s="112">
        <f t="shared" si="17"/>
        <v>82000</v>
      </c>
      <c r="K35" s="113">
        <f t="shared" si="17"/>
        <v>0</v>
      </c>
      <c r="L35" s="112">
        <f t="shared" si="17"/>
        <v>0</v>
      </c>
      <c r="M35" s="113">
        <f t="shared" si="17"/>
        <v>1265000</v>
      </c>
      <c r="N35" s="112">
        <f t="shared" si="17"/>
        <v>0</v>
      </c>
      <c r="O35" s="113">
        <f t="shared" si="17"/>
        <v>0</v>
      </c>
      <c r="P35" s="112">
        <f>$H35      +$J35      +$L35      +$N35</f>
        <v>82000</v>
      </c>
      <c r="Q35" s="113">
        <f>$I35      +$K35      +$M35      +$O35</f>
        <v>1687000</v>
      </c>
      <c r="R35" s="58">
        <f>IF(($L35      =0),0,((($N35      -$L35      )/$L35      )*100))</f>
        <v>0</v>
      </c>
      <c r="S35" s="59">
        <f>IF(($M35      =0),0,((($O35      -$M35      )/$M35      )*100))</f>
        <v>-100</v>
      </c>
      <c r="T35" s="58">
        <f>IF($E35   =0,0,($P35   /$E35   )*100)</f>
        <v>4.8606994665085956</v>
      </c>
      <c r="U35" s="60">
        <f>IF($E35   =0,0,($Q35   /$E35   )*100)</f>
        <v>100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14246000</v>
      </c>
      <c r="C37" s="108"/>
      <c r="D37" s="108"/>
      <c r="E37" s="108">
        <f t="shared" ref="E37:E42" si="18">$B37      +$C37      +$D37</f>
        <v>14246000</v>
      </c>
      <c r="F37" s="109">
        <v>14246000</v>
      </c>
      <c r="G37" s="110">
        <v>14246000</v>
      </c>
      <c r="H37" s="109">
        <v>3430000</v>
      </c>
      <c r="I37" s="110">
        <v>2389278</v>
      </c>
      <c r="J37" s="109">
        <v>4535000</v>
      </c>
      <c r="K37" s="110">
        <v>4500383</v>
      </c>
      <c r="L37" s="109">
        <v>2016000</v>
      </c>
      <c r="M37" s="110">
        <v>3541372</v>
      </c>
      <c r="N37" s="109">
        <v>4265000</v>
      </c>
      <c r="O37" s="110">
        <v>3814968</v>
      </c>
      <c r="P37" s="109">
        <f t="shared" ref="P37:P42" si="19">$H37      +$J37      +$L37      +$N37</f>
        <v>14246000</v>
      </c>
      <c r="Q37" s="110">
        <f t="shared" ref="Q37:Q42" si="20">$I37      +$K37      +$M37      +$O37</f>
        <v>14246001</v>
      </c>
      <c r="R37" s="54">
        <f t="shared" ref="R37:R42" si="21">IF(($L37      =0),0,((($N37      -$L37      )/$L37      )*100))</f>
        <v>111.55753968253967</v>
      </c>
      <c r="S37" s="55">
        <f t="shared" ref="S37:S42" si="22">IF(($M37      =0),0,((($O37      -$M37      )/$M37      )*100))</f>
        <v>7.7257063081766049</v>
      </c>
      <c r="T37" s="54">
        <f t="shared" ref="T37:T41" si="23">IF(($E37      =0),0,(($P37      /$E37      )*100))</f>
        <v>100</v>
      </c>
      <c r="U37" s="56">
        <f t="shared" ref="U37:U41" si="24">IF(($E37      =0),0,(($Q37      /$E37      )*100))</f>
        <v>100.00000701951426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4538000</v>
      </c>
      <c r="C38" s="108">
        <v>-3900000</v>
      </c>
      <c r="D38" s="108"/>
      <c r="E38" s="108">
        <f t="shared" si="18"/>
        <v>638000</v>
      </c>
      <c r="F38" s="109">
        <v>4538000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18784000</v>
      </c>
      <c r="C42" s="111">
        <f>SUM(C37:C41)</f>
        <v>-3900000</v>
      </c>
      <c r="D42" s="111"/>
      <c r="E42" s="111">
        <f t="shared" si="18"/>
        <v>14884000</v>
      </c>
      <c r="F42" s="112">
        <f t="shared" ref="F42:O42" si="25">SUM(F37:F41)</f>
        <v>18784000</v>
      </c>
      <c r="G42" s="113">
        <f t="shared" si="25"/>
        <v>14246000</v>
      </c>
      <c r="H42" s="112">
        <f t="shared" si="25"/>
        <v>3430000</v>
      </c>
      <c r="I42" s="113">
        <f t="shared" si="25"/>
        <v>2389278</v>
      </c>
      <c r="J42" s="112">
        <f t="shared" si="25"/>
        <v>4535000</v>
      </c>
      <c r="K42" s="113">
        <f t="shared" si="25"/>
        <v>4500383</v>
      </c>
      <c r="L42" s="112">
        <f t="shared" si="25"/>
        <v>2016000</v>
      </c>
      <c r="M42" s="113">
        <f t="shared" si="25"/>
        <v>3541372</v>
      </c>
      <c r="N42" s="112">
        <f t="shared" si="25"/>
        <v>4265000</v>
      </c>
      <c r="O42" s="113">
        <f t="shared" si="25"/>
        <v>3814968</v>
      </c>
      <c r="P42" s="112">
        <f t="shared" si="19"/>
        <v>14246000</v>
      </c>
      <c r="Q42" s="113">
        <f t="shared" si="20"/>
        <v>14246001</v>
      </c>
      <c r="R42" s="58">
        <f t="shared" si="21"/>
        <v>111.55753968253967</v>
      </c>
      <c r="S42" s="59">
        <f t="shared" si="22"/>
        <v>7.7257063081766049</v>
      </c>
      <c r="T42" s="58">
        <f>IF((+$E37+$E40) =0,0,(P42   /(+$E37+$E40) )*100)</f>
        <v>100</v>
      </c>
      <c r="U42" s="60">
        <f>IF((+$E37+$E40) =0,0,(Q42   /(+$E37+$E40) )*100)</f>
        <v>100.00000701951426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>
        <v>323629000</v>
      </c>
      <c r="C46" s="108"/>
      <c r="D46" s="108"/>
      <c r="E46" s="108">
        <f t="shared" si="26"/>
        <v>323629000</v>
      </c>
      <c r="F46" s="109">
        <v>323629000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23997000</v>
      </c>
      <c r="C53" s="108"/>
      <c r="D53" s="108"/>
      <c r="E53" s="108">
        <f t="shared" si="26"/>
        <v>23997000</v>
      </c>
      <c r="F53" s="109">
        <v>23997000</v>
      </c>
      <c r="G53" s="110">
        <v>23997000</v>
      </c>
      <c r="H53" s="109">
        <v>2280000</v>
      </c>
      <c r="I53" s="110">
        <v>2280480</v>
      </c>
      <c r="J53" s="109">
        <v>3213000</v>
      </c>
      <c r="K53" s="110">
        <v>7122343</v>
      </c>
      <c r="L53" s="109">
        <v>15729000</v>
      </c>
      <c r="M53" s="110">
        <v>3622834</v>
      </c>
      <c r="N53" s="109"/>
      <c r="O53" s="110">
        <v>5789991</v>
      </c>
      <c r="P53" s="109">
        <f t="shared" si="27"/>
        <v>21222000</v>
      </c>
      <c r="Q53" s="110">
        <f t="shared" si="28"/>
        <v>18815648</v>
      </c>
      <c r="R53" s="54">
        <f t="shared" si="29"/>
        <v>-100</v>
      </c>
      <c r="S53" s="55">
        <f t="shared" si="30"/>
        <v>59.819384492913564</v>
      </c>
      <c r="T53" s="54">
        <f t="shared" si="31"/>
        <v>88.436054506813349</v>
      </c>
      <c r="U53" s="56">
        <f t="shared" si="32"/>
        <v>78.408334375130224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347626000</v>
      </c>
      <c r="C55" s="111">
        <f>SUM(C44:C54)</f>
        <v>0</v>
      </c>
      <c r="D55" s="111"/>
      <c r="E55" s="111">
        <f t="shared" si="26"/>
        <v>347626000</v>
      </c>
      <c r="F55" s="112">
        <f t="shared" ref="F55:O55" si="33">SUM(F44:F54)</f>
        <v>347626000</v>
      </c>
      <c r="G55" s="113">
        <f t="shared" si="33"/>
        <v>23997000</v>
      </c>
      <c r="H55" s="112">
        <f t="shared" si="33"/>
        <v>2280000</v>
      </c>
      <c r="I55" s="113">
        <f t="shared" si="33"/>
        <v>2280480</v>
      </c>
      <c r="J55" s="112">
        <f t="shared" si="33"/>
        <v>3213000</v>
      </c>
      <c r="K55" s="113">
        <f t="shared" si="33"/>
        <v>7122343</v>
      </c>
      <c r="L55" s="112">
        <f t="shared" si="33"/>
        <v>15729000</v>
      </c>
      <c r="M55" s="113">
        <f t="shared" si="33"/>
        <v>3622834</v>
      </c>
      <c r="N55" s="112">
        <f t="shared" si="33"/>
        <v>0</v>
      </c>
      <c r="O55" s="113">
        <f t="shared" si="33"/>
        <v>5789991</v>
      </c>
      <c r="P55" s="112">
        <f t="shared" si="27"/>
        <v>21222000</v>
      </c>
      <c r="Q55" s="113">
        <f t="shared" si="28"/>
        <v>18815648</v>
      </c>
      <c r="R55" s="58">
        <f t="shared" si="29"/>
        <v>-100</v>
      </c>
      <c r="S55" s="59">
        <f t="shared" si="30"/>
        <v>59.819384492913564</v>
      </c>
      <c r="T55" s="58">
        <f>IF((+$E45+$E47+$E49+$E50+$E53) =0,0,(P55   /(+$E45+$E47+$E49+$E50+$E53) )*100)</f>
        <v>88.436054506813349</v>
      </c>
      <c r="U55" s="60">
        <f>IF((+$E45+$E47+$E49+$E50+$E53) =0,0,(Q55   /(+$E45+$E47+$E49+$E50+$E53) )*100)</f>
        <v>78.408334375130224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372697000</v>
      </c>
      <c r="C69" s="120">
        <f>SUM(C9:C16,C19:C25,C28:C31,C34,C37:C41,C44:C54,C57:C60,C63:C67)</f>
        <v>-3900000</v>
      </c>
      <c r="D69" s="120"/>
      <c r="E69" s="120">
        <f t="shared" si="35"/>
        <v>368797000</v>
      </c>
      <c r="F69" s="121">
        <f t="shared" ref="F69:O69" si="43">SUM(F9:F16,F19:F25,F28:F31,F34,F37:F41,F44:F54,F57:F60,F63:F67)</f>
        <v>372697000</v>
      </c>
      <c r="G69" s="122">
        <f t="shared" si="43"/>
        <v>42930000</v>
      </c>
      <c r="H69" s="121">
        <f t="shared" si="43"/>
        <v>6019000</v>
      </c>
      <c r="I69" s="122">
        <f t="shared" si="43"/>
        <v>5400152</v>
      </c>
      <c r="J69" s="121">
        <f t="shared" si="43"/>
        <v>9986000</v>
      </c>
      <c r="K69" s="122">
        <f t="shared" si="43"/>
        <v>13778664</v>
      </c>
      <c r="L69" s="121">
        <f t="shared" si="43"/>
        <v>18054000</v>
      </c>
      <c r="M69" s="122">
        <f t="shared" si="43"/>
        <v>8737600</v>
      </c>
      <c r="N69" s="121">
        <f t="shared" si="43"/>
        <v>4491000</v>
      </c>
      <c r="O69" s="122">
        <f t="shared" si="43"/>
        <v>9832233</v>
      </c>
      <c r="P69" s="121">
        <f t="shared" si="36"/>
        <v>38550000</v>
      </c>
      <c r="Q69" s="122">
        <f t="shared" si="37"/>
        <v>37748649</v>
      </c>
      <c r="R69" s="67">
        <f t="shared" si="38"/>
        <v>-75.124626121635103</v>
      </c>
      <c r="S69" s="68">
        <f t="shared" si="39"/>
        <v>12.527845174876395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89.588659075063902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87.726351382756221</v>
      </c>
      <c r="V69" s="121">
        <f>SUM(V9:V16,V19:V25,V28:V31,V34,V37:V41,V44:V54,V57:V60,V63:V67)</f>
        <v>9352000</v>
      </c>
      <c r="W69" s="122">
        <f>SUM(W9:W16,W19:W25,W28:W31,W34,W37:W41,W44:W54,W57:W60,W63:W67)</f>
        <v>378000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109958000</v>
      </c>
      <c r="C71" s="108"/>
      <c r="D71" s="108"/>
      <c r="E71" s="108">
        <f>$B71      +$C71      +$D71</f>
        <v>109958000</v>
      </c>
      <c r="F71" s="109">
        <v>109958000</v>
      </c>
      <c r="G71" s="110">
        <v>109958000</v>
      </c>
      <c r="H71" s="109">
        <v>25711000</v>
      </c>
      <c r="I71" s="110">
        <v>23820915</v>
      </c>
      <c r="J71" s="109">
        <v>25558000</v>
      </c>
      <c r="K71" s="110">
        <v>25689373</v>
      </c>
      <c r="L71" s="109">
        <v>3770000</v>
      </c>
      <c r="M71" s="110">
        <v>9696347</v>
      </c>
      <c r="N71" s="109">
        <v>23933000</v>
      </c>
      <c r="O71" s="110">
        <v>24499163</v>
      </c>
      <c r="P71" s="109">
        <f>$H71      +$J71      +$L71      +$N71</f>
        <v>78972000</v>
      </c>
      <c r="Q71" s="110">
        <f>$I71      +$K71      +$M71      +$O71</f>
        <v>83705798</v>
      </c>
      <c r="R71" s="54">
        <f>IF(($L71      =0),0,((($N71      -$L71      )/$L71      )*100))</f>
        <v>534.82758620689651</v>
      </c>
      <c r="S71" s="55">
        <f>IF(($M71      =0),0,((($O71      -$M71      )/$M71      )*100))</f>
        <v>152.66384340411909</v>
      </c>
      <c r="T71" s="54">
        <f>IF(($E71      =0),0,(($P71      /$E71      )*100))</f>
        <v>71.820149511631712</v>
      </c>
      <c r="U71" s="56">
        <f>IF(($E71      =0),0,(($Q71      /$E71      )*100))</f>
        <v>76.125246003019328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>
        <v>36522000</v>
      </c>
      <c r="C72" s="108"/>
      <c r="D72" s="108"/>
      <c r="E72" s="108">
        <f>$B72      +$C72      +$D72</f>
        <v>36522000</v>
      </c>
      <c r="F72" s="109">
        <v>36522000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146480000</v>
      </c>
      <c r="C73" s="117">
        <f>SUM(C71:C72)</f>
        <v>0</v>
      </c>
      <c r="D73" s="117"/>
      <c r="E73" s="117">
        <f>$B73      +$C73      +$D73</f>
        <v>146480000</v>
      </c>
      <c r="F73" s="118">
        <f t="shared" ref="F73:O73" si="44">SUM(F71:F72)</f>
        <v>146480000</v>
      </c>
      <c r="G73" s="119">
        <f t="shared" si="44"/>
        <v>109958000</v>
      </c>
      <c r="H73" s="118">
        <f t="shared" si="44"/>
        <v>25711000</v>
      </c>
      <c r="I73" s="119">
        <f t="shared" si="44"/>
        <v>23820915</v>
      </c>
      <c r="J73" s="118">
        <f t="shared" si="44"/>
        <v>25558000</v>
      </c>
      <c r="K73" s="119">
        <f t="shared" si="44"/>
        <v>25689373</v>
      </c>
      <c r="L73" s="118">
        <f t="shared" si="44"/>
        <v>3770000</v>
      </c>
      <c r="M73" s="119">
        <f t="shared" si="44"/>
        <v>9696347</v>
      </c>
      <c r="N73" s="118">
        <f t="shared" si="44"/>
        <v>23933000</v>
      </c>
      <c r="O73" s="119">
        <f t="shared" si="44"/>
        <v>24499163</v>
      </c>
      <c r="P73" s="118">
        <f>$H73      +$J73      +$L73      +$N73</f>
        <v>78972000</v>
      </c>
      <c r="Q73" s="119">
        <f>$I73      +$K73      +$M73      +$O73</f>
        <v>83705798</v>
      </c>
      <c r="R73" s="63">
        <f>IF(($L73      =0),0,((($N73      -$L73      )/$L73      )*100))</f>
        <v>534.82758620689651</v>
      </c>
      <c r="S73" s="64">
        <f>IF(($M73      =0),0,((($O73      -$M73      )/$M73      )*100))</f>
        <v>152.66384340411909</v>
      </c>
      <c r="T73" s="63">
        <f>IF(($E71      =0),0,(($P71      /$E71      )*100))</f>
        <v>71.820149511631712</v>
      </c>
      <c r="U73" s="65">
        <f>IF($E71   =0,0,($Q71   /$E71 )*100)</f>
        <v>76.125246003019328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146480000</v>
      </c>
      <c r="C74" s="120">
        <f>SUM(C71:C72)</f>
        <v>0</v>
      </c>
      <c r="D74" s="120"/>
      <c r="E74" s="120">
        <f>$B74      +$C74      +$D74</f>
        <v>146480000</v>
      </c>
      <c r="F74" s="121">
        <f t="shared" ref="F74:O74" si="45">SUM(F71:F72)</f>
        <v>146480000</v>
      </c>
      <c r="G74" s="122">
        <f t="shared" si="45"/>
        <v>109958000</v>
      </c>
      <c r="H74" s="121">
        <f t="shared" si="45"/>
        <v>25711000</v>
      </c>
      <c r="I74" s="122">
        <f t="shared" si="45"/>
        <v>23820915</v>
      </c>
      <c r="J74" s="121">
        <f t="shared" si="45"/>
        <v>25558000</v>
      </c>
      <c r="K74" s="122">
        <f t="shared" si="45"/>
        <v>25689373</v>
      </c>
      <c r="L74" s="121">
        <f t="shared" si="45"/>
        <v>3770000</v>
      </c>
      <c r="M74" s="122">
        <f t="shared" si="45"/>
        <v>9696347</v>
      </c>
      <c r="N74" s="121">
        <f t="shared" si="45"/>
        <v>23933000</v>
      </c>
      <c r="O74" s="122">
        <f t="shared" si="45"/>
        <v>24499163</v>
      </c>
      <c r="P74" s="121">
        <f>$H74      +$J74      +$L74      +$N74</f>
        <v>78972000</v>
      </c>
      <c r="Q74" s="122">
        <f>$I74      +$K74      +$M74      +$O74</f>
        <v>83705798</v>
      </c>
      <c r="R74" s="67">
        <f>IF(($L74      =0),0,((($N74      -$L74      )/$L74      )*100))</f>
        <v>534.82758620689651</v>
      </c>
      <c r="S74" s="68">
        <f>IF(($M74      =0),0,((($O74      -$M74      )/$M74      )*100))</f>
        <v>152.66384340411909</v>
      </c>
      <c r="T74" s="67">
        <f>IF(($E71      =0),0,(($P71      /$E71      )*100))</f>
        <v>71.820149511631712</v>
      </c>
      <c r="U74" s="71">
        <f>IF($E71   =0,0,($Q71   /$E71 )*100)</f>
        <v>76.125246003019328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519177000</v>
      </c>
      <c r="C75" s="120">
        <f>SUM(C9:C16,C19:C25,C28:C31,C34,C37:C41,C44:C54,C57:C60,C63:C67,C71:C72)</f>
        <v>-3900000</v>
      </c>
      <c r="D75" s="120"/>
      <c r="E75" s="120">
        <f>$B75      +$C75      +$D75</f>
        <v>515277000</v>
      </c>
      <c r="F75" s="121">
        <f t="shared" ref="F75:O75" si="46">SUM(F9:F16,F19:F25,F28:F31,F34,F37:F41,F44:F54,F57:F60,F63:F67,F71:F72)</f>
        <v>519177000</v>
      </c>
      <c r="G75" s="122">
        <f t="shared" si="46"/>
        <v>152888000</v>
      </c>
      <c r="H75" s="121">
        <f t="shared" si="46"/>
        <v>31730000</v>
      </c>
      <c r="I75" s="122">
        <f t="shared" si="46"/>
        <v>29221067</v>
      </c>
      <c r="J75" s="121">
        <f t="shared" si="46"/>
        <v>35544000</v>
      </c>
      <c r="K75" s="122">
        <f t="shared" si="46"/>
        <v>39468037</v>
      </c>
      <c r="L75" s="121">
        <f t="shared" si="46"/>
        <v>21824000</v>
      </c>
      <c r="M75" s="122">
        <f t="shared" si="46"/>
        <v>18433947</v>
      </c>
      <c r="N75" s="121">
        <f t="shared" si="46"/>
        <v>28424000</v>
      </c>
      <c r="O75" s="122">
        <f t="shared" si="46"/>
        <v>34331396</v>
      </c>
      <c r="P75" s="121">
        <f>$H75      +$J75      +$L75      +$N75</f>
        <v>117522000</v>
      </c>
      <c r="Q75" s="122">
        <f>$I75      +$K75      +$M75      +$O75</f>
        <v>121454447</v>
      </c>
      <c r="R75" s="67">
        <f>IF(($L75      =0),0,((($N75      -$L75      )/$L75      )*100))</f>
        <v>30.241935483870968</v>
      </c>
      <c r="S75" s="68">
        <f>IF(($M75      =0),0,((($O75      -$M75      )/$M75      )*100))</f>
        <v>86.240071103600329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76.817789630559261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79.388218030172297</v>
      </c>
      <c r="V75" s="121">
        <f>SUM(V9:V16,V19:V25,V28:V31,V34,V37:V41,V44:V54,V57:V60,V63:V67,V71:V72)</f>
        <v>9352000</v>
      </c>
      <c r="W75" s="122">
        <f>SUM(W9:W16,W19:W25,W28:W31,W34,W37:W41,W44:W54,W57:W60,W63:W67,W71:W72)</f>
        <v>378000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9q418p2To0+FRHaqjoECSJxacGtIdb3L9b4zDDlb+5UmyOIhsLaiitoTjplE7l0ieV0kSZBr4HybEKyDe84xPA==" saltValue="e/3sX++J9QW7pQ0SbIl2nQ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115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2000000</v>
      </c>
      <c r="C10" s="108"/>
      <c r="D10" s="108"/>
      <c r="E10" s="108">
        <f t="shared" ref="E10:E17" si="0">$B10      +$C10      +$D10</f>
        <v>2000000</v>
      </c>
      <c r="F10" s="109">
        <v>2000000</v>
      </c>
      <c r="G10" s="110">
        <v>2000000</v>
      </c>
      <c r="H10" s="109">
        <v>53000</v>
      </c>
      <c r="I10" s="110">
        <v>44201</v>
      </c>
      <c r="J10" s="109">
        <v>35000</v>
      </c>
      <c r="K10" s="110">
        <v>31280</v>
      </c>
      <c r="L10" s="109">
        <v>249000</v>
      </c>
      <c r="M10" s="110">
        <v>238580</v>
      </c>
      <c r="N10" s="109">
        <v>1559000</v>
      </c>
      <c r="O10" s="110">
        <v>272403</v>
      </c>
      <c r="P10" s="109">
        <f t="shared" ref="P10:P17" si="1">$H10      +$J10      +$L10      +$N10</f>
        <v>1896000</v>
      </c>
      <c r="Q10" s="110">
        <f t="shared" ref="Q10:Q17" si="2">$I10      +$K10      +$M10      +$O10</f>
        <v>586464</v>
      </c>
      <c r="R10" s="54">
        <f t="shared" ref="R10:R17" si="3">IF(($L10      =0),0,((($N10      -$L10      )/$L10      )*100))</f>
        <v>526.10441767068266</v>
      </c>
      <c r="S10" s="55">
        <f t="shared" ref="S10:S17" si="4">IF(($M10      =0),0,((($O10      -$M10      )/$M10      )*100))</f>
        <v>14.176796043255932</v>
      </c>
      <c r="T10" s="54">
        <f t="shared" ref="T10:T16" si="5">IF(($E10      =0),0,(($P10      /$E10      )*100))</f>
        <v>94.8</v>
      </c>
      <c r="U10" s="56">
        <f t="shared" ref="U10:U16" si="6">IF(($E10      =0),0,(($Q10      /$E10      )*100))</f>
        <v>29.3232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1000000</v>
      </c>
      <c r="C14" s="108"/>
      <c r="D14" s="108"/>
      <c r="E14" s="108">
        <f t="shared" si="0"/>
        <v>1000000</v>
      </c>
      <c r="F14" s="109">
        <v>1000000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2000000</v>
      </c>
      <c r="C15" s="108"/>
      <c r="D15" s="108"/>
      <c r="E15" s="108">
        <f t="shared" si="0"/>
        <v>2000000</v>
      </c>
      <c r="F15" s="109">
        <v>2000000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5000000</v>
      </c>
      <c r="C17" s="111">
        <f>SUM(C9:C16)</f>
        <v>0</v>
      </c>
      <c r="D17" s="111"/>
      <c r="E17" s="111">
        <f t="shared" si="0"/>
        <v>5000000</v>
      </c>
      <c r="F17" s="112">
        <f t="shared" ref="F17:O17" si="7">SUM(F9:F16)</f>
        <v>5000000</v>
      </c>
      <c r="G17" s="113">
        <f t="shared" si="7"/>
        <v>2000000</v>
      </c>
      <c r="H17" s="112">
        <f t="shared" si="7"/>
        <v>53000</v>
      </c>
      <c r="I17" s="113">
        <f t="shared" si="7"/>
        <v>44201</v>
      </c>
      <c r="J17" s="112">
        <f t="shared" si="7"/>
        <v>35000</v>
      </c>
      <c r="K17" s="113">
        <f t="shared" si="7"/>
        <v>31280</v>
      </c>
      <c r="L17" s="112">
        <f t="shared" si="7"/>
        <v>249000</v>
      </c>
      <c r="M17" s="113">
        <f t="shared" si="7"/>
        <v>238580</v>
      </c>
      <c r="N17" s="112">
        <f t="shared" si="7"/>
        <v>1559000</v>
      </c>
      <c r="O17" s="113">
        <f t="shared" si="7"/>
        <v>272403</v>
      </c>
      <c r="P17" s="112">
        <f t="shared" si="1"/>
        <v>1896000</v>
      </c>
      <c r="Q17" s="113">
        <f t="shared" si="2"/>
        <v>586464</v>
      </c>
      <c r="R17" s="58">
        <f t="shared" si="3"/>
        <v>526.10441767068266</v>
      </c>
      <c r="S17" s="59">
        <f t="shared" si="4"/>
        <v>14.176796043255932</v>
      </c>
      <c r="T17" s="58">
        <f>IF((SUM($E9:$E14))=0,0,(P17/(SUM($E9:$E14))*100))</f>
        <v>63.2</v>
      </c>
      <c r="U17" s="60">
        <f>IF((SUM($E9:$E14))=0,0,(Q17/(SUM($E9:$E14))*100))</f>
        <v>19.5488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4286000</v>
      </c>
      <c r="C34" s="108"/>
      <c r="D34" s="108"/>
      <c r="E34" s="108">
        <f>$B34      +$C34      +$D34</f>
        <v>4286000</v>
      </c>
      <c r="F34" s="109">
        <v>4286000</v>
      </c>
      <c r="G34" s="110">
        <v>4286000</v>
      </c>
      <c r="H34" s="109">
        <v>1027000</v>
      </c>
      <c r="I34" s="110"/>
      <c r="J34" s="109">
        <v>1974000</v>
      </c>
      <c r="K34" s="110">
        <v>2930651</v>
      </c>
      <c r="L34" s="109"/>
      <c r="M34" s="110">
        <v>1355350</v>
      </c>
      <c r="N34" s="109"/>
      <c r="O34" s="110"/>
      <c r="P34" s="109">
        <f>$H34      +$J34      +$L34      +$N34</f>
        <v>3001000</v>
      </c>
      <c r="Q34" s="110">
        <f>$I34      +$K34      +$M34      +$O34</f>
        <v>4286001</v>
      </c>
      <c r="R34" s="54">
        <f>IF(($L34      =0),0,((($N34      -$L34      )/$L34      )*100))</f>
        <v>0</v>
      </c>
      <c r="S34" s="55">
        <f>IF(($M34      =0),0,((($O34      -$M34      )/$M34      )*100))</f>
        <v>-100</v>
      </c>
      <c r="T34" s="54">
        <f>IF(($E34      =0),0,(($P34      /$E34      )*100))</f>
        <v>70.018665422305176</v>
      </c>
      <c r="U34" s="56">
        <f>IF(($E34      =0),0,(($Q34      /$E34      )*100))</f>
        <v>100.00002333177788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4286000</v>
      </c>
      <c r="C35" s="111">
        <f>C34</f>
        <v>0</v>
      </c>
      <c r="D35" s="111"/>
      <c r="E35" s="111">
        <f>$B35      +$C35      +$D35</f>
        <v>4286000</v>
      </c>
      <c r="F35" s="112">
        <f t="shared" ref="F35:O35" si="17">F34</f>
        <v>4286000</v>
      </c>
      <c r="G35" s="113">
        <f t="shared" si="17"/>
        <v>4286000</v>
      </c>
      <c r="H35" s="112">
        <f t="shared" si="17"/>
        <v>1027000</v>
      </c>
      <c r="I35" s="113">
        <f t="shared" si="17"/>
        <v>0</v>
      </c>
      <c r="J35" s="112">
        <f t="shared" si="17"/>
        <v>1974000</v>
      </c>
      <c r="K35" s="113">
        <f t="shared" si="17"/>
        <v>2930651</v>
      </c>
      <c r="L35" s="112">
        <f t="shared" si="17"/>
        <v>0</v>
      </c>
      <c r="M35" s="113">
        <f t="shared" si="17"/>
        <v>1355350</v>
      </c>
      <c r="N35" s="112">
        <f t="shared" si="17"/>
        <v>0</v>
      </c>
      <c r="O35" s="113">
        <f t="shared" si="17"/>
        <v>0</v>
      </c>
      <c r="P35" s="112">
        <f>$H35      +$J35      +$L35      +$N35</f>
        <v>3001000</v>
      </c>
      <c r="Q35" s="113">
        <f>$I35      +$K35      +$M35      +$O35</f>
        <v>4286001</v>
      </c>
      <c r="R35" s="58">
        <f>IF(($L35      =0),0,((($N35      -$L35      )/$L35      )*100))</f>
        <v>0</v>
      </c>
      <c r="S35" s="59">
        <f>IF(($M35      =0),0,((($O35      -$M35      )/$M35      )*100))</f>
        <v>-100</v>
      </c>
      <c r="T35" s="58">
        <f>IF($E35   =0,0,($P35   /$E35   )*100)</f>
        <v>70.018665422305176</v>
      </c>
      <c r="U35" s="60">
        <f>IF($E35   =0,0,($Q35   /$E35   )*100)</f>
        <v>100.00002333177788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15098000</v>
      </c>
      <c r="C38" s="108">
        <v>14483000</v>
      </c>
      <c r="D38" s="108"/>
      <c r="E38" s="108">
        <f t="shared" si="18"/>
        <v>29581000</v>
      </c>
      <c r="F38" s="109">
        <v>15098000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5260000</v>
      </c>
      <c r="C40" s="108"/>
      <c r="D40" s="108"/>
      <c r="E40" s="108">
        <f t="shared" si="18"/>
        <v>5260000</v>
      </c>
      <c r="F40" s="109">
        <v>5260000</v>
      </c>
      <c r="G40" s="110">
        <v>5260000</v>
      </c>
      <c r="H40" s="109"/>
      <c r="I40" s="110"/>
      <c r="J40" s="109">
        <v>1776000</v>
      </c>
      <c r="K40" s="110"/>
      <c r="L40" s="109">
        <v>3484000</v>
      </c>
      <c r="M40" s="110">
        <v>1971350</v>
      </c>
      <c r="N40" s="109"/>
      <c r="O40" s="110">
        <v>526275</v>
      </c>
      <c r="P40" s="109">
        <f t="shared" si="19"/>
        <v>5260000</v>
      </c>
      <c r="Q40" s="110">
        <f t="shared" si="20"/>
        <v>2497625</v>
      </c>
      <c r="R40" s="54">
        <f t="shared" si="21"/>
        <v>-100</v>
      </c>
      <c r="S40" s="55">
        <f t="shared" si="22"/>
        <v>-73.303827326451426</v>
      </c>
      <c r="T40" s="54">
        <f t="shared" si="23"/>
        <v>100</v>
      </c>
      <c r="U40" s="56">
        <f t="shared" si="24"/>
        <v>47.483365019011408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20358000</v>
      </c>
      <c r="C42" s="111">
        <f>SUM(C37:C41)</f>
        <v>14483000</v>
      </c>
      <c r="D42" s="111"/>
      <c r="E42" s="111">
        <f t="shared" si="18"/>
        <v>34841000</v>
      </c>
      <c r="F42" s="112">
        <f t="shared" ref="F42:O42" si="25">SUM(F37:F41)</f>
        <v>20358000</v>
      </c>
      <c r="G42" s="113">
        <f t="shared" si="25"/>
        <v>5260000</v>
      </c>
      <c r="H42" s="112">
        <f t="shared" si="25"/>
        <v>0</v>
      </c>
      <c r="I42" s="113">
        <f t="shared" si="25"/>
        <v>0</v>
      </c>
      <c r="J42" s="112">
        <f t="shared" si="25"/>
        <v>1776000</v>
      </c>
      <c r="K42" s="113">
        <f t="shared" si="25"/>
        <v>0</v>
      </c>
      <c r="L42" s="112">
        <f t="shared" si="25"/>
        <v>3484000</v>
      </c>
      <c r="M42" s="113">
        <f t="shared" si="25"/>
        <v>1971350</v>
      </c>
      <c r="N42" s="112">
        <f t="shared" si="25"/>
        <v>0</v>
      </c>
      <c r="O42" s="113">
        <f t="shared" si="25"/>
        <v>526275</v>
      </c>
      <c r="P42" s="112">
        <f t="shared" si="19"/>
        <v>5260000</v>
      </c>
      <c r="Q42" s="113">
        <f t="shared" si="20"/>
        <v>2497625</v>
      </c>
      <c r="R42" s="58">
        <f t="shared" si="21"/>
        <v>-100</v>
      </c>
      <c r="S42" s="59">
        <f t="shared" si="22"/>
        <v>-73.303827326451426</v>
      </c>
      <c r="T42" s="58">
        <f>IF((+$E37+$E40) =0,0,(P42   /(+$E37+$E40) )*100)</f>
        <v>100</v>
      </c>
      <c r="U42" s="60">
        <f>IF((+$E37+$E40) =0,0,(Q42   /(+$E37+$E40) )*100)</f>
        <v>47.483365019011408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>
        <v>505037000</v>
      </c>
      <c r="C46" s="108"/>
      <c r="D46" s="108"/>
      <c r="E46" s="108">
        <f t="shared" si="26"/>
        <v>505037000</v>
      </c>
      <c r="F46" s="109">
        <v>505037000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505037000</v>
      </c>
      <c r="C55" s="111">
        <f>SUM(C44:C54)</f>
        <v>0</v>
      </c>
      <c r="D55" s="111"/>
      <c r="E55" s="111">
        <f t="shared" si="26"/>
        <v>505037000</v>
      </c>
      <c r="F55" s="112">
        <f t="shared" ref="F55:O55" si="33">SUM(F44:F54)</f>
        <v>505037000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534681000</v>
      </c>
      <c r="C69" s="120">
        <f>SUM(C9:C16,C19:C25,C28:C31,C34,C37:C41,C44:C54,C57:C60,C63:C67)</f>
        <v>14483000</v>
      </c>
      <c r="D69" s="120"/>
      <c r="E69" s="120">
        <f t="shared" si="35"/>
        <v>549164000</v>
      </c>
      <c r="F69" s="121">
        <f t="shared" ref="F69:O69" si="43">SUM(F9:F16,F19:F25,F28:F31,F34,F37:F41,F44:F54,F57:F60,F63:F67)</f>
        <v>534681000</v>
      </c>
      <c r="G69" s="122">
        <f t="shared" si="43"/>
        <v>11546000</v>
      </c>
      <c r="H69" s="121">
        <f t="shared" si="43"/>
        <v>1080000</v>
      </c>
      <c r="I69" s="122">
        <f t="shared" si="43"/>
        <v>44201</v>
      </c>
      <c r="J69" s="121">
        <f t="shared" si="43"/>
        <v>3785000</v>
      </c>
      <c r="K69" s="122">
        <f t="shared" si="43"/>
        <v>2961931</v>
      </c>
      <c r="L69" s="121">
        <f t="shared" si="43"/>
        <v>3733000</v>
      </c>
      <c r="M69" s="122">
        <f t="shared" si="43"/>
        <v>3565280</v>
      </c>
      <c r="N69" s="121">
        <f t="shared" si="43"/>
        <v>1559000</v>
      </c>
      <c r="O69" s="122">
        <f t="shared" si="43"/>
        <v>798678</v>
      </c>
      <c r="P69" s="121">
        <f t="shared" si="36"/>
        <v>10157000</v>
      </c>
      <c r="Q69" s="122">
        <f t="shared" si="37"/>
        <v>7370090</v>
      </c>
      <c r="R69" s="67">
        <f t="shared" si="38"/>
        <v>-58.237342619876777</v>
      </c>
      <c r="S69" s="68">
        <f t="shared" si="39"/>
        <v>-77.598449490643091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80.958074286625219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58.744540092459751</v>
      </c>
      <c r="V69" s="121" t="s">
        <v>36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157476000</v>
      </c>
      <c r="C71" s="108"/>
      <c r="D71" s="108"/>
      <c r="E71" s="108">
        <f>$B71      +$C71      +$D71</f>
        <v>157476000</v>
      </c>
      <c r="F71" s="109">
        <v>157476000</v>
      </c>
      <c r="G71" s="110">
        <v>157476000</v>
      </c>
      <c r="H71" s="109">
        <v>25953000</v>
      </c>
      <c r="I71" s="110">
        <v>16454816</v>
      </c>
      <c r="J71" s="109">
        <v>70086000</v>
      </c>
      <c r="K71" s="110">
        <v>64112997</v>
      </c>
      <c r="L71" s="109">
        <v>11638000</v>
      </c>
      <c r="M71" s="110">
        <v>61401323</v>
      </c>
      <c r="N71" s="109">
        <v>37337000</v>
      </c>
      <c r="O71" s="110">
        <v>1463435</v>
      </c>
      <c r="P71" s="109">
        <f>$H71      +$J71      +$L71      +$N71</f>
        <v>145014000</v>
      </c>
      <c r="Q71" s="110">
        <f>$I71      +$K71      +$M71      +$O71</f>
        <v>143432571</v>
      </c>
      <c r="R71" s="54">
        <f>IF(($L71      =0),0,((($N71      -$L71      )/$L71      )*100))</f>
        <v>220.81972847568312</v>
      </c>
      <c r="S71" s="55">
        <f>IF(($M71      =0),0,((($O71      -$M71      )/$M71      )*100))</f>
        <v>-97.616606730118832</v>
      </c>
      <c r="T71" s="54">
        <f>IF(($E71      =0),0,(($P71      /$E71      )*100))</f>
        <v>92.086413167720792</v>
      </c>
      <c r="U71" s="56">
        <f>IF(($E71      =0),0,(($Q71      /$E71      )*100))</f>
        <v>91.082178236683689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>
        <v>52210000</v>
      </c>
      <c r="C72" s="108"/>
      <c r="D72" s="108"/>
      <c r="E72" s="108">
        <f>$B72      +$C72      +$D72</f>
        <v>52210000</v>
      </c>
      <c r="F72" s="109">
        <v>52210000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209686000</v>
      </c>
      <c r="C73" s="117">
        <f>SUM(C71:C72)</f>
        <v>0</v>
      </c>
      <c r="D73" s="117"/>
      <c r="E73" s="117">
        <f>$B73      +$C73      +$D73</f>
        <v>209686000</v>
      </c>
      <c r="F73" s="118">
        <f t="shared" ref="F73:O73" si="44">SUM(F71:F72)</f>
        <v>209686000</v>
      </c>
      <c r="G73" s="119">
        <f t="shared" si="44"/>
        <v>157476000</v>
      </c>
      <c r="H73" s="118">
        <f t="shared" si="44"/>
        <v>25953000</v>
      </c>
      <c r="I73" s="119">
        <f t="shared" si="44"/>
        <v>16454816</v>
      </c>
      <c r="J73" s="118">
        <f t="shared" si="44"/>
        <v>70086000</v>
      </c>
      <c r="K73" s="119">
        <f t="shared" si="44"/>
        <v>64112997</v>
      </c>
      <c r="L73" s="118">
        <f t="shared" si="44"/>
        <v>11638000</v>
      </c>
      <c r="M73" s="119">
        <f t="shared" si="44"/>
        <v>61401323</v>
      </c>
      <c r="N73" s="118">
        <f t="shared" si="44"/>
        <v>37337000</v>
      </c>
      <c r="O73" s="119">
        <f t="shared" si="44"/>
        <v>1463435</v>
      </c>
      <c r="P73" s="118">
        <f>$H73      +$J73      +$L73      +$N73</f>
        <v>145014000</v>
      </c>
      <c r="Q73" s="119">
        <f>$I73      +$K73      +$M73      +$O73</f>
        <v>143432571</v>
      </c>
      <c r="R73" s="63">
        <f>IF(($L73      =0),0,((($N73      -$L73      )/$L73      )*100))</f>
        <v>220.81972847568312</v>
      </c>
      <c r="S73" s="64">
        <f>IF(($M73      =0),0,((($O73      -$M73      )/$M73      )*100))</f>
        <v>-97.616606730118832</v>
      </c>
      <c r="T73" s="63">
        <f>IF(($E71      =0),0,(($P71      /$E71      )*100))</f>
        <v>92.086413167720792</v>
      </c>
      <c r="U73" s="65">
        <f>IF($E71   =0,0,($Q71   /$E71 )*100)</f>
        <v>91.082178236683689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209686000</v>
      </c>
      <c r="C74" s="120">
        <f>SUM(C71:C72)</f>
        <v>0</v>
      </c>
      <c r="D74" s="120"/>
      <c r="E74" s="120">
        <f>$B74      +$C74      +$D74</f>
        <v>209686000</v>
      </c>
      <c r="F74" s="121">
        <f t="shared" ref="F74:O74" si="45">SUM(F71:F72)</f>
        <v>209686000</v>
      </c>
      <c r="G74" s="122">
        <f t="shared" si="45"/>
        <v>157476000</v>
      </c>
      <c r="H74" s="121">
        <f t="shared" si="45"/>
        <v>25953000</v>
      </c>
      <c r="I74" s="122">
        <f t="shared" si="45"/>
        <v>16454816</v>
      </c>
      <c r="J74" s="121">
        <f t="shared" si="45"/>
        <v>70086000</v>
      </c>
      <c r="K74" s="122">
        <f t="shared" si="45"/>
        <v>64112997</v>
      </c>
      <c r="L74" s="121">
        <f t="shared" si="45"/>
        <v>11638000</v>
      </c>
      <c r="M74" s="122">
        <f t="shared" si="45"/>
        <v>61401323</v>
      </c>
      <c r="N74" s="121">
        <f t="shared" si="45"/>
        <v>37337000</v>
      </c>
      <c r="O74" s="122">
        <f t="shared" si="45"/>
        <v>1463435</v>
      </c>
      <c r="P74" s="121">
        <f>$H74      +$J74      +$L74      +$N74</f>
        <v>145014000</v>
      </c>
      <c r="Q74" s="122">
        <f>$I74      +$K74      +$M74      +$O74</f>
        <v>143432571</v>
      </c>
      <c r="R74" s="67">
        <f>IF(($L74      =0),0,((($N74      -$L74      )/$L74      )*100))</f>
        <v>220.81972847568312</v>
      </c>
      <c r="S74" s="68">
        <f>IF(($M74      =0),0,((($O74      -$M74      )/$M74      )*100))</f>
        <v>-97.616606730118832</v>
      </c>
      <c r="T74" s="67">
        <f>IF(($E71      =0),0,(($P71      /$E71      )*100))</f>
        <v>92.086413167720792</v>
      </c>
      <c r="U74" s="71">
        <f>IF($E71   =0,0,($Q71   /$E71 )*100)</f>
        <v>91.082178236683689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744367000</v>
      </c>
      <c r="C75" s="120">
        <f>SUM(C9:C16,C19:C25,C28:C31,C34,C37:C41,C44:C54,C57:C60,C63:C67,C71:C72)</f>
        <v>14483000</v>
      </c>
      <c r="D75" s="120"/>
      <c r="E75" s="120">
        <f>$B75      +$C75      +$D75</f>
        <v>758850000</v>
      </c>
      <c r="F75" s="121">
        <f t="shared" ref="F75:O75" si="46">SUM(F9:F16,F19:F25,F28:F31,F34,F37:F41,F44:F54,F57:F60,F63:F67,F71:F72)</f>
        <v>744367000</v>
      </c>
      <c r="G75" s="122">
        <f t="shared" si="46"/>
        <v>169022000</v>
      </c>
      <c r="H75" s="121">
        <f t="shared" si="46"/>
        <v>27033000</v>
      </c>
      <c r="I75" s="122">
        <f t="shared" si="46"/>
        <v>16499017</v>
      </c>
      <c r="J75" s="121">
        <f t="shared" si="46"/>
        <v>73871000</v>
      </c>
      <c r="K75" s="122">
        <f t="shared" si="46"/>
        <v>67074928</v>
      </c>
      <c r="L75" s="121">
        <f t="shared" si="46"/>
        <v>15371000</v>
      </c>
      <c r="M75" s="122">
        <f t="shared" si="46"/>
        <v>64966603</v>
      </c>
      <c r="N75" s="121">
        <f t="shared" si="46"/>
        <v>38896000</v>
      </c>
      <c r="O75" s="122">
        <f t="shared" si="46"/>
        <v>2262113</v>
      </c>
      <c r="P75" s="121">
        <f>$H75      +$J75      +$L75      +$N75</f>
        <v>155171000</v>
      </c>
      <c r="Q75" s="122">
        <f>$I75      +$K75      +$M75      +$O75</f>
        <v>150802661</v>
      </c>
      <c r="R75" s="67">
        <f>IF(($L75      =0),0,((($N75      -$L75      )/$L75      )*100))</f>
        <v>153.04794743347861</v>
      </c>
      <c r="S75" s="68">
        <f>IF(($M75      =0),0,((($O75      -$M75      )/$M75      )*100))</f>
        <v>-96.518037121319082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91.265248026725956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88.695969345143567</v>
      </c>
      <c r="V75" s="121" t="s">
        <v>36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vFnTGJRd+TEAuoctzW4kYc+Rf3nvAhGGKMw+uBJAlHNj30NnXQQ7TktUwQxa3AtWgqwoY8tmMFYOFN5/xk5pSw==" saltValue="iIgW8MQoDW975qKnI1hriQ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116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1900000</v>
      </c>
      <c r="C10" s="108"/>
      <c r="D10" s="108"/>
      <c r="E10" s="108">
        <f t="shared" ref="E10:E17" si="0">$B10      +$C10      +$D10</f>
        <v>1900000</v>
      </c>
      <c r="F10" s="109">
        <v>1900000</v>
      </c>
      <c r="G10" s="110">
        <v>1900000</v>
      </c>
      <c r="H10" s="109">
        <v>299000</v>
      </c>
      <c r="I10" s="110">
        <v>299065</v>
      </c>
      <c r="J10" s="109">
        <v>54000</v>
      </c>
      <c r="K10" s="110">
        <v>53319</v>
      </c>
      <c r="L10" s="109">
        <v>112000</v>
      </c>
      <c r="M10" s="110">
        <v>112271</v>
      </c>
      <c r="N10" s="109">
        <v>1435000</v>
      </c>
      <c r="O10" s="110">
        <v>1308950</v>
      </c>
      <c r="P10" s="109">
        <f t="shared" ref="P10:P17" si="1">$H10      +$J10      +$L10      +$N10</f>
        <v>1900000</v>
      </c>
      <c r="Q10" s="110">
        <f t="shared" ref="Q10:Q17" si="2">$I10      +$K10      +$M10      +$O10</f>
        <v>1773605</v>
      </c>
      <c r="R10" s="54">
        <f t="shared" ref="R10:R17" si="3">IF(($L10      =0),0,((($N10      -$L10      )/$L10      )*100))</f>
        <v>1181.25</v>
      </c>
      <c r="S10" s="55">
        <f t="shared" ref="S10:S17" si="4">IF(($M10      =0),0,((($O10      -$M10      )/$M10      )*100))</f>
        <v>1065.8843334431867</v>
      </c>
      <c r="T10" s="54">
        <f t="shared" ref="T10:T16" si="5">IF(($E10      =0),0,(($P10      /$E10      )*100))</f>
        <v>100</v>
      </c>
      <c r="U10" s="56">
        <f t="shared" ref="U10:U16" si="6">IF(($E10      =0),0,(($Q10      /$E10      )*100))</f>
        <v>93.347631578947372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62114000</v>
      </c>
      <c r="C14" s="108"/>
      <c r="D14" s="108"/>
      <c r="E14" s="108">
        <f t="shared" si="0"/>
        <v>62114000</v>
      </c>
      <c r="F14" s="109">
        <v>62114000</v>
      </c>
      <c r="G14" s="110">
        <v>62114000</v>
      </c>
      <c r="H14" s="109">
        <v>20081000</v>
      </c>
      <c r="I14" s="110">
        <v>20085936</v>
      </c>
      <c r="J14" s="109">
        <v>34033000</v>
      </c>
      <c r="K14" s="110">
        <v>28174795</v>
      </c>
      <c r="L14" s="109"/>
      <c r="M14" s="110">
        <v>26006381</v>
      </c>
      <c r="N14" s="109">
        <v>8000000</v>
      </c>
      <c r="O14" s="110">
        <v>11839887</v>
      </c>
      <c r="P14" s="109">
        <f t="shared" si="1"/>
        <v>62114000</v>
      </c>
      <c r="Q14" s="110">
        <f t="shared" si="2"/>
        <v>86106999</v>
      </c>
      <c r="R14" s="54">
        <f t="shared" si="3"/>
        <v>0</v>
      </c>
      <c r="S14" s="55">
        <f t="shared" si="4"/>
        <v>-54.473146417411947</v>
      </c>
      <c r="T14" s="54">
        <f t="shared" si="5"/>
        <v>100</v>
      </c>
      <c r="U14" s="56">
        <f t="shared" si="6"/>
        <v>138.62736098142125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2000000</v>
      </c>
      <c r="C15" s="108"/>
      <c r="D15" s="108"/>
      <c r="E15" s="108">
        <f t="shared" si="0"/>
        <v>2000000</v>
      </c>
      <c r="F15" s="109">
        <v>2000000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>
        <v>47000000</v>
      </c>
      <c r="C16" s="108">
        <v>53000000</v>
      </c>
      <c r="D16" s="108"/>
      <c r="E16" s="108">
        <f t="shared" si="0"/>
        <v>100000000</v>
      </c>
      <c r="F16" s="109">
        <v>100000000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113014000</v>
      </c>
      <c r="C17" s="111">
        <f>SUM(C9:C16)</f>
        <v>53000000</v>
      </c>
      <c r="D17" s="111"/>
      <c r="E17" s="111">
        <f t="shared" si="0"/>
        <v>166014000</v>
      </c>
      <c r="F17" s="112">
        <f t="shared" ref="F17:O17" si="7">SUM(F9:F16)</f>
        <v>166014000</v>
      </c>
      <c r="G17" s="113">
        <f t="shared" si="7"/>
        <v>64014000</v>
      </c>
      <c r="H17" s="112">
        <f t="shared" si="7"/>
        <v>20380000</v>
      </c>
      <c r="I17" s="113">
        <f t="shared" si="7"/>
        <v>20385001</v>
      </c>
      <c r="J17" s="112">
        <f t="shared" si="7"/>
        <v>34087000</v>
      </c>
      <c r="K17" s="113">
        <f t="shared" si="7"/>
        <v>28228114</v>
      </c>
      <c r="L17" s="112">
        <f t="shared" si="7"/>
        <v>112000</v>
      </c>
      <c r="M17" s="113">
        <f t="shared" si="7"/>
        <v>26118652</v>
      </c>
      <c r="N17" s="112">
        <f t="shared" si="7"/>
        <v>9435000</v>
      </c>
      <c r="O17" s="113">
        <f t="shared" si="7"/>
        <v>13148837</v>
      </c>
      <c r="P17" s="112">
        <f t="shared" si="1"/>
        <v>64014000</v>
      </c>
      <c r="Q17" s="113">
        <f t="shared" si="2"/>
        <v>87880604</v>
      </c>
      <c r="R17" s="58">
        <f t="shared" si="3"/>
        <v>8324.1071428571431</v>
      </c>
      <c r="S17" s="59">
        <f t="shared" si="4"/>
        <v>-49.657290889284795</v>
      </c>
      <c r="T17" s="58">
        <f>IF((SUM($E9:$E14))=0,0,(P17/(SUM($E9:$E14))*100))</f>
        <v>100</v>
      </c>
      <c r="U17" s="60">
        <f>IF((SUM($E9:$E14))=0,0,(Q17/(SUM($E9:$E14))*100))</f>
        <v>137.28341300340549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154895000</v>
      </c>
      <c r="C19" s="108"/>
      <c r="D19" s="108"/>
      <c r="E19" s="108">
        <f t="shared" ref="E19:E26" si="8">$B19      +$C19      +$D19</f>
        <v>154895000</v>
      </c>
      <c r="F19" s="109">
        <v>154895000</v>
      </c>
      <c r="G19" s="110">
        <v>154895000</v>
      </c>
      <c r="H19" s="109">
        <v>32601000</v>
      </c>
      <c r="I19" s="110">
        <v>32601760</v>
      </c>
      <c r="J19" s="109">
        <v>48675000</v>
      </c>
      <c r="K19" s="110">
        <v>48675298</v>
      </c>
      <c r="L19" s="109">
        <v>43308000</v>
      </c>
      <c r="M19" s="110">
        <v>43309009</v>
      </c>
      <c r="N19" s="109">
        <v>30311000</v>
      </c>
      <c r="O19" s="110">
        <v>30308932</v>
      </c>
      <c r="P19" s="109">
        <f t="shared" ref="P19:P26" si="9">$H19      +$J19      +$L19      +$N19</f>
        <v>154895000</v>
      </c>
      <c r="Q19" s="110">
        <f t="shared" ref="Q19:Q26" si="10">$I19      +$K19      +$M19      +$O19</f>
        <v>154894999</v>
      </c>
      <c r="R19" s="54">
        <f t="shared" ref="R19:R26" si="11">IF(($L19      =0),0,((($N19      -$L19      )/$L19      )*100))</f>
        <v>-30.010621594162739</v>
      </c>
      <c r="S19" s="55">
        <f t="shared" ref="S19:S26" si="12">IF(($M19      =0),0,((($O19      -$M19      )/$M19      )*100))</f>
        <v>-30.017027173260878</v>
      </c>
      <c r="T19" s="54">
        <f t="shared" ref="T19:T25" si="13">IF(($E19      =0),0,(($P19      /$E19      )*100))</f>
        <v>100</v>
      </c>
      <c r="U19" s="56">
        <f t="shared" ref="U19:U25" si="14">IF(($E19      =0),0,(($Q19      /$E19      )*100))</f>
        <v>99.999999354401368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154895000</v>
      </c>
      <c r="C26" s="111">
        <f>SUM(C19:C25)</f>
        <v>0</v>
      </c>
      <c r="D26" s="111"/>
      <c r="E26" s="111">
        <f t="shared" si="8"/>
        <v>154895000</v>
      </c>
      <c r="F26" s="112">
        <f t="shared" ref="F26:O26" si="15">SUM(F19:F25)</f>
        <v>154895000</v>
      </c>
      <c r="G26" s="113">
        <f t="shared" si="15"/>
        <v>154895000</v>
      </c>
      <c r="H26" s="112">
        <f t="shared" si="15"/>
        <v>32601000</v>
      </c>
      <c r="I26" s="113">
        <f t="shared" si="15"/>
        <v>32601760</v>
      </c>
      <c r="J26" s="112">
        <f t="shared" si="15"/>
        <v>48675000</v>
      </c>
      <c r="K26" s="113">
        <f t="shared" si="15"/>
        <v>48675298</v>
      </c>
      <c r="L26" s="112">
        <f t="shared" si="15"/>
        <v>43308000</v>
      </c>
      <c r="M26" s="113">
        <f t="shared" si="15"/>
        <v>43309009</v>
      </c>
      <c r="N26" s="112">
        <f t="shared" si="15"/>
        <v>30311000</v>
      </c>
      <c r="O26" s="113">
        <f t="shared" si="15"/>
        <v>30308932</v>
      </c>
      <c r="P26" s="112">
        <f t="shared" si="9"/>
        <v>154895000</v>
      </c>
      <c r="Q26" s="113">
        <f t="shared" si="10"/>
        <v>154894999</v>
      </c>
      <c r="R26" s="58">
        <f t="shared" si="11"/>
        <v>-30.010621594162739</v>
      </c>
      <c r="S26" s="59">
        <f t="shared" si="12"/>
        <v>-30.017027173260878</v>
      </c>
      <c r="T26" s="58">
        <f>IF(($E26-$E21-$E25)   =0,0,($P26   /($E26-$E21-$E25)   )*100)</f>
        <v>100</v>
      </c>
      <c r="U26" s="60">
        <f>IF(($E26-$E21-$E25)   =0,0,($Q26   /($E26-$E21-$E25)   )*100)</f>
        <v>99.999999354401368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2049000</v>
      </c>
      <c r="C34" s="108"/>
      <c r="D34" s="108"/>
      <c r="E34" s="108">
        <f>$B34      +$C34      +$D34</f>
        <v>2049000</v>
      </c>
      <c r="F34" s="109">
        <v>2049000</v>
      </c>
      <c r="G34" s="110">
        <v>1127000</v>
      </c>
      <c r="H34" s="109"/>
      <c r="I34" s="110"/>
      <c r="J34" s="109">
        <v>578000</v>
      </c>
      <c r="K34" s="110">
        <v>577640</v>
      </c>
      <c r="L34" s="109">
        <v>549000</v>
      </c>
      <c r="M34" s="110">
        <v>610308</v>
      </c>
      <c r="N34" s="109"/>
      <c r="O34" s="110">
        <v>816559</v>
      </c>
      <c r="P34" s="109">
        <f>$H34      +$J34      +$L34      +$N34</f>
        <v>1127000</v>
      </c>
      <c r="Q34" s="110">
        <f>$I34      +$K34      +$M34      +$O34</f>
        <v>2004507</v>
      </c>
      <c r="R34" s="54">
        <f>IF(($L34      =0),0,((($N34      -$L34      )/$L34      )*100))</f>
        <v>-100</v>
      </c>
      <c r="S34" s="55">
        <f>IF(($M34      =0),0,((($O34      -$M34      )/$M34      )*100))</f>
        <v>33.794575853503481</v>
      </c>
      <c r="T34" s="54">
        <f>IF(($E34      =0),0,(($P34      /$E34      )*100))</f>
        <v>55.002440214738904</v>
      </c>
      <c r="U34" s="56">
        <f>IF(($E34      =0),0,(($Q34      /$E34      )*100))</f>
        <v>97.828550512445105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2049000</v>
      </c>
      <c r="C35" s="111">
        <f>C34</f>
        <v>0</v>
      </c>
      <c r="D35" s="111"/>
      <c r="E35" s="111">
        <f>$B35      +$C35      +$D35</f>
        <v>2049000</v>
      </c>
      <c r="F35" s="112">
        <f t="shared" ref="F35:O35" si="17">F34</f>
        <v>2049000</v>
      </c>
      <c r="G35" s="113">
        <f t="shared" si="17"/>
        <v>1127000</v>
      </c>
      <c r="H35" s="112">
        <f t="shared" si="17"/>
        <v>0</v>
      </c>
      <c r="I35" s="113">
        <f t="shared" si="17"/>
        <v>0</v>
      </c>
      <c r="J35" s="112">
        <f t="shared" si="17"/>
        <v>578000</v>
      </c>
      <c r="K35" s="113">
        <f t="shared" si="17"/>
        <v>577640</v>
      </c>
      <c r="L35" s="112">
        <f t="shared" si="17"/>
        <v>549000</v>
      </c>
      <c r="M35" s="113">
        <f t="shared" si="17"/>
        <v>610308</v>
      </c>
      <c r="N35" s="112">
        <f t="shared" si="17"/>
        <v>0</v>
      </c>
      <c r="O35" s="113">
        <f t="shared" si="17"/>
        <v>816559</v>
      </c>
      <c r="P35" s="112">
        <f>$H35      +$J35      +$L35      +$N35</f>
        <v>1127000</v>
      </c>
      <c r="Q35" s="113">
        <f>$I35      +$K35      +$M35      +$O35</f>
        <v>2004507</v>
      </c>
      <c r="R35" s="58">
        <f>IF(($L35      =0),0,((($N35      -$L35      )/$L35      )*100))</f>
        <v>-100</v>
      </c>
      <c r="S35" s="59">
        <f>IF(($M35      =0),0,((($O35      -$M35      )/$M35      )*100))</f>
        <v>33.794575853503481</v>
      </c>
      <c r="T35" s="58">
        <f>IF($E35   =0,0,($P35   /$E35   )*100)</f>
        <v>55.002440214738904</v>
      </c>
      <c r="U35" s="60">
        <f>IF($E35   =0,0,($Q35   /$E35   )*100)</f>
        <v>97.828550512445105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4062000</v>
      </c>
      <c r="C38" s="108">
        <v>-2683000</v>
      </c>
      <c r="D38" s="108"/>
      <c r="E38" s="108">
        <f t="shared" si="18"/>
        <v>1379000</v>
      </c>
      <c r="F38" s="109">
        <v>4062000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4062000</v>
      </c>
      <c r="C42" s="111">
        <f>SUM(C37:C41)</f>
        <v>-2683000</v>
      </c>
      <c r="D42" s="111"/>
      <c r="E42" s="111">
        <f t="shared" si="18"/>
        <v>1379000</v>
      </c>
      <c r="F42" s="112">
        <f t="shared" ref="F42:O42" si="25">SUM(F37:F41)</f>
        <v>4062000</v>
      </c>
      <c r="G42" s="113">
        <f t="shared" si="25"/>
        <v>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0</v>
      </c>
      <c r="P42" s="112">
        <f t="shared" si="19"/>
        <v>0</v>
      </c>
      <c r="Q42" s="113">
        <f t="shared" si="20"/>
        <v>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0</v>
      </c>
      <c r="U42" s="60">
        <f>IF((+$E37+$E40) =0,0,(Q42   /(+$E37+$E40) )*100)</f>
        <v>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72500000</v>
      </c>
      <c r="C53" s="108"/>
      <c r="D53" s="108"/>
      <c r="E53" s="108">
        <f t="shared" si="26"/>
        <v>72500000</v>
      </c>
      <c r="F53" s="109">
        <v>72500000</v>
      </c>
      <c r="G53" s="110">
        <v>72500000</v>
      </c>
      <c r="H53" s="109">
        <v>17655000</v>
      </c>
      <c r="I53" s="110">
        <v>17655945</v>
      </c>
      <c r="J53" s="109">
        <v>23158000</v>
      </c>
      <c r="K53" s="110">
        <v>25230860</v>
      </c>
      <c r="L53" s="109">
        <v>16196000</v>
      </c>
      <c r="M53" s="110">
        <v>13009029</v>
      </c>
      <c r="N53" s="109">
        <v>15490000</v>
      </c>
      <c r="O53" s="110">
        <v>16604168</v>
      </c>
      <c r="P53" s="109">
        <f t="shared" si="27"/>
        <v>72499000</v>
      </c>
      <c r="Q53" s="110">
        <f t="shared" si="28"/>
        <v>72500002</v>
      </c>
      <c r="R53" s="54">
        <f t="shared" si="29"/>
        <v>-4.359101012595703</v>
      </c>
      <c r="S53" s="55">
        <f t="shared" si="30"/>
        <v>27.635721313250972</v>
      </c>
      <c r="T53" s="54">
        <f t="shared" si="31"/>
        <v>99.998620689655169</v>
      </c>
      <c r="U53" s="56">
        <f t="shared" si="32"/>
        <v>100.00000275862068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72500000</v>
      </c>
      <c r="C55" s="111">
        <f>SUM(C44:C54)</f>
        <v>0</v>
      </c>
      <c r="D55" s="111"/>
      <c r="E55" s="111">
        <f t="shared" si="26"/>
        <v>72500000</v>
      </c>
      <c r="F55" s="112">
        <f t="shared" ref="F55:O55" si="33">SUM(F44:F54)</f>
        <v>72500000</v>
      </c>
      <c r="G55" s="113">
        <f t="shared" si="33"/>
        <v>72500000</v>
      </c>
      <c r="H55" s="112">
        <f t="shared" si="33"/>
        <v>17655000</v>
      </c>
      <c r="I55" s="113">
        <f t="shared" si="33"/>
        <v>17655945</v>
      </c>
      <c r="J55" s="112">
        <f t="shared" si="33"/>
        <v>23158000</v>
      </c>
      <c r="K55" s="113">
        <f t="shared" si="33"/>
        <v>25230860</v>
      </c>
      <c r="L55" s="112">
        <f t="shared" si="33"/>
        <v>16196000</v>
      </c>
      <c r="M55" s="113">
        <f t="shared" si="33"/>
        <v>13009029</v>
      </c>
      <c r="N55" s="112">
        <f t="shared" si="33"/>
        <v>15490000</v>
      </c>
      <c r="O55" s="113">
        <f t="shared" si="33"/>
        <v>16604168</v>
      </c>
      <c r="P55" s="112">
        <f t="shared" si="27"/>
        <v>72499000</v>
      </c>
      <c r="Q55" s="113">
        <f t="shared" si="28"/>
        <v>72500002</v>
      </c>
      <c r="R55" s="58">
        <f t="shared" si="29"/>
        <v>-4.359101012595703</v>
      </c>
      <c r="S55" s="59">
        <f t="shared" si="30"/>
        <v>27.635721313250972</v>
      </c>
      <c r="T55" s="58">
        <f>IF((+$E45+$E47+$E49+$E50+$E53) =0,0,(P55   /(+$E45+$E47+$E49+$E50+$E53) )*100)</f>
        <v>99.998620689655169</v>
      </c>
      <c r="U55" s="60">
        <f>IF((+$E45+$E47+$E49+$E50+$E53) =0,0,(Q55   /(+$E45+$E47+$E49+$E50+$E53) )*100)</f>
        <v>100.00000275862068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346520000</v>
      </c>
      <c r="C69" s="120">
        <f>SUM(C9:C16,C19:C25,C28:C31,C34,C37:C41,C44:C54,C57:C60,C63:C67)</f>
        <v>50317000</v>
      </c>
      <c r="D69" s="120"/>
      <c r="E69" s="120">
        <f t="shared" si="35"/>
        <v>396837000</v>
      </c>
      <c r="F69" s="121">
        <f t="shared" ref="F69:O69" si="43">SUM(F9:F16,F19:F25,F28:F31,F34,F37:F41,F44:F54,F57:F60,F63:F67)</f>
        <v>399520000</v>
      </c>
      <c r="G69" s="122">
        <f t="shared" si="43"/>
        <v>292536000</v>
      </c>
      <c r="H69" s="121">
        <f t="shared" si="43"/>
        <v>70636000</v>
      </c>
      <c r="I69" s="122">
        <f t="shared" si="43"/>
        <v>70642706</v>
      </c>
      <c r="J69" s="121">
        <f t="shared" si="43"/>
        <v>106498000</v>
      </c>
      <c r="K69" s="122">
        <f t="shared" si="43"/>
        <v>102711912</v>
      </c>
      <c r="L69" s="121">
        <f t="shared" si="43"/>
        <v>60165000</v>
      </c>
      <c r="M69" s="122">
        <f t="shared" si="43"/>
        <v>83046998</v>
      </c>
      <c r="N69" s="121">
        <f t="shared" si="43"/>
        <v>55236000</v>
      </c>
      <c r="O69" s="122">
        <f t="shared" si="43"/>
        <v>60878496</v>
      </c>
      <c r="P69" s="121">
        <f t="shared" si="36"/>
        <v>292535000</v>
      </c>
      <c r="Q69" s="122">
        <f t="shared" si="37"/>
        <v>317280112</v>
      </c>
      <c r="R69" s="67">
        <f t="shared" si="38"/>
        <v>-8.1924707055597104</v>
      </c>
      <c r="S69" s="68">
        <f t="shared" si="39"/>
        <v>-26.693923361323669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99.685474582393397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108.11772451253671</v>
      </c>
      <c r="V69" s="121" t="s">
        <v>36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346520000</v>
      </c>
      <c r="C75" s="120">
        <f>SUM(C9:C16,C19:C25,C28:C31,C34,C37:C41,C44:C54,C57:C60,C63:C67,C71:C72)</f>
        <v>50317000</v>
      </c>
      <c r="D75" s="120"/>
      <c r="E75" s="120">
        <f>$B75      +$C75      +$D75</f>
        <v>396837000</v>
      </c>
      <c r="F75" s="121">
        <f t="shared" ref="F75:O75" si="46">SUM(F9:F16,F19:F25,F28:F31,F34,F37:F41,F44:F54,F57:F60,F63:F67,F71:F72)</f>
        <v>399520000</v>
      </c>
      <c r="G75" s="122">
        <f t="shared" si="46"/>
        <v>292536000</v>
      </c>
      <c r="H75" s="121">
        <f t="shared" si="46"/>
        <v>70636000</v>
      </c>
      <c r="I75" s="122">
        <f t="shared" si="46"/>
        <v>70642706</v>
      </c>
      <c r="J75" s="121">
        <f t="shared" si="46"/>
        <v>106498000</v>
      </c>
      <c r="K75" s="122">
        <f t="shared" si="46"/>
        <v>102711912</v>
      </c>
      <c r="L75" s="121">
        <f t="shared" si="46"/>
        <v>60165000</v>
      </c>
      <c r="M75" s="122">
        <f t="shared" si="46"/>
        <v>83046998</v>
      </c>
      <c r="N75" s="121">
        <f t="shared" si="46"/>
        <v>55236000</v>
      </c>
      <c r="O75" s="122">
        <f t="shared" si="46"/>
        <v>60878496</v>
      </c>
      <c r="P75" s="121">
        <f>$H75      +$J75      +$L75      +$N75</f>
        <v>292535000</v>
      </c>
      <c r="Q75" s="122">
        <f>$I75      +$K75      +$M75      +$O75</f>
        <v>317280112</v>
      </c>
      <c r="R75" s="67">
        <f>IF(($L75      =0),0,((($N75      -$L75      )/$L75      )*100))</f>
        <v>-8.1924707055597104</v>
      </c>
      <c r="S75" s="68">
        <f>IF(($M75      =0),0,((($O75      -$M75      )/$M75      )*100))</f>
        <v>-26.693923361323669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99.685474582393397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108.11772451253671</v>
      </c>
      <c r="V75" s="121" t="s">
        <v>36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y/NLKEzH2ubeCMXKdS2EvY7fMR4ZjC+seFfoggc/GYusAXCaXhROyeqUZkz5taNloYXDL15/VNDmtonA9NbA1A==" saltValue="1qxGjYJGKsZSwbqRr4SFRQ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117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2000000</v>
      </c>
      <c r="C10" s="108"/>
      <c r="D10" s="108"/>
      <c r="E10" s="108">
        <f t="shared" ref="E10:E17" si="0">$B10      +$C10      +$D10</f>
        <v>2000000</v>
      </c>
      <c r="F10" s="109">
        <v>2000000</v>
      </c>
      <c r="G10" s="110">
        <v>2000000</v>
      </c>
      <c r="H10" s="109">
        <v>305000</v>
      </c>
      <c r="I10" s="110">
        <v>304602</v>
      </c>
      <c r="J10" s="109">
        <v>534000</v>
      </c>
      <c r="K10" s="110">
        <v>535021</v>
      </c>
      <c r="L10" s="109">
        <v>391000</v>
      </c>
      <c r="M10" s="110">
        <v>614516</v>
      </c>
      <c r="N10" s="109">
        <v>768000</v>
      </c>
      <c r="O10" s="110">
        <v>545861</v>
      </c>
      <c r="P10" s="109">
        <f t="shared" ref="P10:P17" si="1">$H10      +$J10      +$L10      +$N10</f>
        <v>1998000</v>
      </c>
      <c r="Q10" s="110">
        <f t="shared" ref="Q10:Q17" si="2">$I10      +$K10      +$M10      +$O10</f>
        <v>2000000</v>
      </c>
      <c r="R10" s="54">
        <f t="shared" ref="R10:R17" si="3">IF(($L10      =0),0,((($N10      -$L10      )/$L10      )*100))</f>
        <v>96.419437340153451</v>
      </c>
      <c r="S10" s="55">
        <f t="shared" ref="S10:S17" si="4">IF(($M10      =0),0,((($O10      -$M10      )/$M10      )*100))</f>
        <v>-11.172207070279699</v>
      </c>
      <c r="T10" s="54">
        <f t="shared" ref="T10:T16" si="5">IF(($E10      =0),0,(($P10      /$E10      )*100))</f>
        <v>99.9</v>
      </c>
      <c r="U10" s="56">
        <f t="shared" ref="U10:U16" si="6">IF(($E10      =0),0,(($Q10      /$E10      )*100))</f>
        <v>100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30000000</v>
      </c>
      <c r="C14" s="108"/>
      <c r="D14" s="108"/>
      <c r="E14" s="108">
        <f t="shared" si="0"/>
        <v>30000000</v>
      </c>
      <c r="F14" s="109">
        <v>30000000</v>
      </c>
      <c r="G14" s="110">
        <v>30000000</v>
      </c>
      <c r="H14" s="109">
        <v>10224000</v>
      </c>
      <c r="I14" s="110">
        <v>6094061</v>
      </c>
      <c r="J14" s="109">
        <v>5774000</v>
      </c>
      <c r="K14" s="110">
        <v>11686126</v>
      </c>
      <c r="L14" s="109"/>
      <c r="M14" s="110">
        <v>2399628</v>
      </c>
      <c r="N14" s="109">
        <v>9368000</v>
      </c>
      <c r="O14" s="110">
        <v>21217056</v>
      </c>
      <c r="P14" s="109">
        <f t="shared" si="1"/>
        <v>25366000</v>
      </c>
      <c r="Q14" s="110">
        <f t="shared" si="2"/>
        <v>41396871</v>
      </c>
      <c r="R14" s="54">
        <f t="shared" si="3"/>
        <v>0</v>
      </c>
      <c r="S14" s="55">
        <f t="shared" si="4"/>
        <v>784.18104806244969</v>
      </c>
      <c r="T14" s="54">
        <f t="shared" si="5"/>
        <v>84.553333333333342</v>
      </c>
      <c r="U14" s="56">
        <f t="shared" si="6"/>
        <v>137.98957000000001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2500000</v>
      </c>
      <c r="C15" s="108"/>
      <c r="D15" s="108"/>
      <c r="E15" s="108">
        <f t="shared" si="0"/>
        <v>2500000</v>
      </c>
      <c r="F15" s="109">
        <v>2500000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34500000</v>
      </c>
      <c r="C17" s="111">
        <f>SUM(C9:C16)</f>
        <v>0</v>
      </c>
      <c r="D17" s="111"/>
      <c r="E17" s="111">
        <f t="shared" si="0"/>
        <v>34500000</v>
      </c>
      <c r="F17" s="112">
        <f t="shared" ref="F17:O17" si="7">SUM(F9:F16)</f>
        <v>34500000</v>
      </c>
      <c r="G17" s="113">
        <f t="shared" si="7"/>
        <v>32000000</v>
      </c>
      <c r="H17" s="112">
        <f t="shared" si="7"/>
        <v>10529000</v>
      </c>
      <c r="I17" s="113">
        <f t="shared" si="7"/>
        <v>6398663</v>
      </c>
      <c r="J17" s="112">
        <f t="shared" si="7"/>
        <v>6308000</v>
      </c>
      <c r="K17" s="113">
        <f t="shared" si="7"/>
        <v>12221147</v>
      </c>
      <c r="L17" s="112">
        <f t="shared" si="7"/>
        <v>391000</v>
      </c>
      <c r="M17" s="113">
        <f t="shared" si="7"/>
        <v>3014144</v>
      </c>
      <c r="N17" s="112">
        <f t="shared" si="7"/>
        <v>10136000</v>
      </c>
      <c r="O17" s="113">
        <f t="shared" si="7"/>
        <v>21762917</v>
      </c>
      <c r="P17" s="112">
        <f t="shared" si="1"/>
        <v>27364000</v>
      </c>
      <c r="Q17" s="113">
        <f t="shared" si="2"/>
        <v>43396871</v>
      </c>
      <c r="R17" s="58">
        <f t="shared" si="3"/>
        <v>2492.3273657289001</v>
      </c>
      <c r="S17" s="59">
        <f t="shared" si="4"/>
        <v>622.02645261805674</v>
      </c>
      <c r="T17" s="58">
        <f>IF((SUM($E9:$E14))=0,0,(P17/(SUM($E9:$E14))*100))</f>
        <v>85.512500000000003</v>
      </c>
      <c r="U17" s="60">
        <f>IF((SUM($E9:$E14))=0,0,(Q17/(SUM($E9:$E14))*100))</f>
        <v>135.615221875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>
        <v>13214000</v>
      </c>
      <c r="C23" s="108"/>
      <c r="D23" s="108"/>
      <c r="E23" s="108">
        <f t="shared" si="8"/>
        <v>13214000</v>
      </c>
      <c r="F23" s="109">
        <v>13214000</v>
      </c>
      <c r="G23" s="110">
        <v>13214000</v>
      </c>
      <c r="H23" s="109"/>
      <c r="I23" s="110"/>
      <c r="J23" s="109">
        <v>2959000</v>
      </c>
      <c r="K23" s="110">
        <v>4363785</v>
      </c>
      <c r="L23" s="109">
        <v>4024000</v>
      </c>
      <c r="M23" s="110">
        <v>5306283</v>
      </c>
      <c r="N23" s="109">
        <v>1229000</v>
      </c>
      <c r="O23" s="110">
        <v>6294229</v>
      </c>
      <c r="P23" s="109">
        <f t="shared" si="9"/>
        <v>8212000</v>
      </c>
      <c r="Q23" s="110">
        <f t="shared" si="10"/>
        <v>15964297</v>
      </c>
      <c r="R23" s="54">
        <f t="shared" si="11"/>
        <v>-69.458250497017886</v>
      </c>
      <c r="S23" s="55">
        <f t="shared" si="12"/>
        <v>18.618418957300243</v>
      </c>
      <c r="T23" s="54">
        <f t="shared" si="13"/>
        <v>62.14620856667171</v>
      </c>
      <c r="U23" s="56">
        <f t="shared" si="14"/>
        <v>120.81350840018163</v>
      </c>
      <c r="V23" s="109">
        <v>2898000</v>
      </c>
      <c r="W23" s="110">
        <v>2876000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13214000</v>
      </c>
      <c r="C26" s="111">
        <f>SUM(C19:C25)</f>
        <v>0</v>
      </c>
      <c r="D26" s="111"/>
      <c r="E26" s="111">
        <f t="shared" si="8"/>
        <v>13214000</v>
      </c>
      <c r="F26" s="112">
        <f t="shared" ref="F26:O26" si="15">SUM(F19:F25)</f>
        <v>13214000</v>
      </c>
      <c r="G26" s="113">
        <f t="shared" si="15"/>
        <v>13214000</v>
      </c>
      <c r="H26" s="112">
        <f t="shared" si="15"/>
        <v>0</v>
      </c>
      <c r="I26" s="113">
        <f t="shared" si="15"/>
        <v>0</v>
      </c>
      <c r="J26" s="112">
        <f t="shared" si="15"/>
        <v>2959000</v>
      </c>
      <c r="K26" s="113">
        <f t="shared" si="15"/>
        <v>4363785</v>
      </c>
      <c r="L26" s="112">
        <f t="shared" si="15"/>
        <v>4024000</v>
      </c>
      <c r="M26" s="113">
        <f t="shared" si="15"/>
        <v>5306283</v>
      </c>
      <c r="N26" s="112">
        <f t="shared" si="15"/>
        <v>1229000</v>
      </c>
      <c r="O26" s="113">
        <f t="shared" si="15"/>
        <v>6294229</v>
      </c>
      <c r="P26" s="112">
        <f t="shared" si="9"/>
        <v>8212000</v>
      </c>
      <c r="Q26" s="113">
        <f t="shared" si="10"/>
        <v>15964297</v>
      </c>
      <c r="R26" s="58">
        <f t="shared" si="11"/>
        <v>-69.458250497017886</v>
      </c>
      <c r="S26" s="59">
        <f t="shared" si="12"/>
        <v>18.618418957300243</v>
      </c>
      <c r="T26" s="58">
        <f>IF(($E26-$E21-$E25)   =0,0,($P26   /($E26-$E21-$E25)   )*100)</f>
        <v>62.14620856667171</v>
      </c>
      <c r="U26" s="60">
        <f>IF(($E26-$E21-$E25)   =0,0,($Q26   /($E26-$E21-$E25)   )*100)</f>
        <v>120.81350840018163</v>
      </c>
      <c r="V26" s="112">
        <f>SUM(V19:V25)</f>
        <v>2898000</v>
      </c>
      <c r="W26" s="113">
        <f>SUM(W19:W25)</f>
        <v>2876000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100000000</v>
      </c>
      <c r="C30" s="108"/>
      <c r="D30" s="108"/>
      <c r="E30" s="108">
        <f>$B30      +$C30      +$D30</f>
        <v>100000000</v>
      </c>
      <c r="F30" s="109">
        <v>100000000</v>
      </c>
      <c r="G30" s="110">
        <v>100000000</v>
      </c>
      <c r="H30" s="109">
        <v>2280000</v>
      </c>
      <c r="I30" s="110">
        <v>2543625</v>
      </c>
      <c r="J30" s="109">
        <v>678000</v>
      </c>
      <c r="K30" s="110">
        <v>98936</v>
      </c>
      <c r="L30" s="109">
        <v>742000</v>
      </c>
      <c r="M30" s="110">
        <v>1425735</v>
      </c>
      <c r="N30" s="109">
        <v>6101000</v>
      </c>
      <c r="O30" s="110">
        <v>6406695</v>
      </c>
      <c r="P30" s="109">
        <f>$H30      +$J30      +$L30      +$N30</f>
        <v>9801000</v>
      </c>
      <c r="Q30" s="110">
        <f>$I30      +$K30      +$M30      +$O30</f>
        <v>10474991</v>
      </c>
      <c r="R30" s="54">
        <f>IF(($L30      =0),0,((($N30      -$L30      )/$L30      )*100))</f>
        <v>722.23719676549865</v>
      </c>
      <c r="S30" s="55">
        <f>IF(($M30      =0),0,((($O30      -$M30      )/$M30      )*100))</f>
        <v>349.36085597954741</v>
      </c>
      <c r="T30" s="54">
        <f>IF(($E30      =0),0,(($P30      /$E30      )*100))</f>
        <v>9.8010000000000002</v>
      </c>
      <c r="U30" s="56">
        <f>IF(($E30      =0),0,(($Q30      /$E30      )*100))</f>
        <v>10.474990999999999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100000000</v>
      </c>
      <c r="C32" s="111">
        <f>SUM(C28:C31)</f>
        <v>0</v>
      </c>
      <c r="D32" s="111"/>
      <c r="E32" s="111">
        <f>$B32      +$C32      +$D32</f>
        <v>100000000</v>
      </c>
      <c r="F32" s="112">
        <f t="shared" ref="F32:O32" si="16">SUM(F28:F31)</f>
        <v>100000000</v>
      </c>
      <c r="G32" s="113">
        <f t="shared" si="16"/>
        <v>100000000</v>
      </c>
      <c r="H32" s="112">
        <f t="shared" si="16"/>
        <v>2280000</v>
      </c>
      <c r="I32" s="113">
        <f t="shared" si="16"/>
        <v>2543625</v>
      </c>
      <c r="J32" s="112">
        <f t="shared" si="16"/>
        <v>678000</v>
      </c>
      <c r="K32" s="113">
        <f t="shared" si="16"/>
        <v>98936</v>
      </c>
      <c r="L32" s="112">
        <f t="shared" si="16"/>
        <v>742000</v>
      </c>
      <c r="M32" s="113">
        <f t="shared" si="16"/>
        <v>1425735</v>
      </c>
      <c r="N32" s="112">
        <f t="shared" si="16"/>
        <v>6101000</v>
      </c>
      <c r="O32" s="113">
        <f t="shared" si="16"/>
        <v>6406695</v>
      </c>
      <c r="P32" s="112">
        <f>$H32      +$J32      +$L32      +$N32</f>
        <v>9801000</v>
      </c>
      <c r="Q32" s="113">
        <f>$I32      +$K32      +$M32      +$O32</f>
        <v>10474991</v>
      </c>
      <c r="R32" s="58">
        <f>IF(($L32      =0),0,((($N32      -$L32      )/$L32      )*100))</f>
        <v>722.23719676549865</v>
      </c>
      <c r="S32" s="59">
        <f>IF(($M32      =0),0,((($O32      -$M32      )/$M32      )*100))</f>
        <v>349.36085597954741</v>
      </c>
      <c r="T32" s="58">
        <f>IF($E32   =0,0,($P32   /$E32   )*100)</f>
        <v>9.8010000000000002</v>
      </c>
      <c r="U32" s="60">
        <f>IF($E32   =0,0,($Q32   /$E32   )*100)</f>
        <v>10.474990999999999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2624000</v>
      </c>
      <c r="C34" s="108"/>
      <c r="D34" s="108"/>
      <c r="E34" s="108">
        <f>$B34      +$C34      +$D34</f>
        <v>2624000</v>
      </c>
      <c r="F34" s="109">
        <v>2624000</v>
      </c>
      <c r="G34" s="110">
        <v>3805000</v>
      </c>
      <c r="H34" s="109">
        <v>656000</v>
      </c>
      <c r="I34" s="110">
        <v>746364</v>
      </c>
      <c r="J34" s="109"/>
      <c r="K34" s="110">
        <v>132711</v>
      </c>
      <c r="L34" s="109">
        <v>1111000</v>
      </c>
      <c r="M34" s="110">
        <v>1061923</v>
      </c>
      <c r="N34" s="109">
        <v>-1000</v>
      </c>
      <c r="O34" s="110">
        <v>676516</v>
      </c>
      <c r="P34" s="109">
        <f>$H34      +$J34      +$L34      +$N34</f>
        <v>1766000</v>
      </c>
      <c r="Q34" s="110">
        <f>$I34      +$K34      +$M34      +$O34</f>
        <v>2617514</v>
      </c>
      <c r="R34" s="54">
        <f>IF(($L34      =0),0,((($N34      -$L34      )/$L34      )*100))</f>
        <v>-100.09000900090008</v>
      </c>
      <c r="S34" s="55">
        <f>IF(($M34      =0),0,((($O34      -$M34      )/$M34      )*100))</f>
        <v>-36.293309401905788</v>
      </c>
      <c r="T34" s="54">
        <f>IF(($E34      =0),0,(($P34      /$E34      )*100))</f>
        <v>67.301829268292678</v>
      </c>
      <c r="U34" s="56">
        <f>IF(($E34      =0),0,(($Q34      /$E34      )*100))</f>
        <v>99.752820121951231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2624000</v>
      </c>
      <c r="C35" s="111">
        <f>C34</f>
        <v>0</v>
      </c>
      <c r="D35" s="111"/>
      <c r="E35" s="111">
        <f>$B35      +$C35      +$D35</f>
        <v>2624000</v>
      </c>
      <c r="F35" s="112">
        <f t="shared" ref="F35:O35" si="17">F34</f>
        <v>2624000</v>
      </c>
      <c r="G35" s="113">
        <f t="shared" si="17"/>
        <v>3805000</v>
      </c>
      <c r="H35" s="112">
        <f t="shared" si="17"/>
        <v>656000</v>
      </c>
      <c r="I35" s="113">
        <f t="shared" si="17"/>
        <v>746364</v>
      </c>
      <c r="J35" s="112">
        <f t="shared" si="17"/>
        <v>0</v>
      </c>
      <c r="K35" s="113">
        <f t="shared" si="17"/>
        <v>132711</v>
      </c>
      <c r="L35" s="112">
        <f t="shared" si="17"/>
        <v>1111000</v>
      </c>
      <c r="M35" s="113">
        <f t="shared" si="17"/>
        <v>1061923</v>
      </c>
      <c r="N35" s="112">
        <f t="shared" si="17"/>
        <v>-1000</v>
      </c>
      <c r="O35" s="113">
        <f t="shared" si="17"/>
        <v>676516</v>
      </c>
      <c r="P35" s="112">
        <f>$H35      +$J35      +$L35      +$N35</f>
        <v>1766000</v>
      </c>
      <c r="Q35" s="113">
        <f>$I35      +$K35      +$M35      +$O35</f>
        <v>2617514</v>
      </c>
      <c r="R35" s="58">
        <f>IF(($L35      =0),0,((($N35      -$L35      )/$L35      )*100))</f>
        <v>-100.09000900090008</v>
      </c>
      <c r="S35" s="59">
        <f>IF(($M35      =0),0,((($O35      -$M35      )/$M35      )*100))</f>
        <v>-36.293309401905788</v>
      </c>
      <c r="T35" s="58">
        <f>IF($E35   =0,0,($P35   /$E35   )*100)</f>
        <v>67.301829268292678</v>
      </c>
      <c r="U35" s="60">
        <f>IF($E35   =0,0,($Q35   /$E35   )*100)</f>
        <v>99.752820121951231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4860000</v>
      </c>
      <c r="C38" s="108">
        <v>1629000</v>
      </c>
      <c r="D38" s="108"/>
      <c r="E38" s="108">
        <f t="shared" si="18"/>
        <v>6489000</v>
      </c>
      <c r="F38" s="109">
        <v>4860000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4860000</v>
      </c>
      <c r="C42" s="111">
        <f>SUM(C37:C41)</f>
        <v>1629000</v>
      </c>
      <c r="D42" s="111"/>
      <c r="E42" s="111">
        <f t="shared" si="18"/>
        <v>6489000</v>
      </c>
      <c r="F42" s="112">
        <f t="shared" ref="F42:O42" si="25">SUM(F37:F41)</f>
        <v>4860000</v>
      </c>
      <c r="G42" s="113">
        <f t="shared" si="25"/>
        <v>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0</v>
      </c>
      <c r="P42" s="112">
        <f t="shared" si="19"/>
        <v>0</v>
      </c>
      <c r="Q42" s="113">
        <f t="shared" si="20"/>
        <v>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0</v>
      </c>
      <c r="U42" s="60">
        <f>IF((+$E37+$E40) =0,0,(Q42   /(+$E37+$E40) )*100)</f>
        <v>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75000000</v>
      </c>
      <c r="C53" s="108"/>
      <c r="D53" s="108"/>
      <c r="E53" s="108">
        <f t="shared" si="26"/>
        <v>75000000</v>
      </c>
      <c r="F53" s="109">
        <v>75000000</v>
      </c>
      <c r="G53" s="110">
        <v>75000000</v>
      </c>
      <c r="H53" s="109">
        <v>8294000</v>
      </c>
      <c r="I53" s="110">
        <v>8917819</v>
      </c>
      <c r="J53" s="109">
        <v>30001000</v>
      </c>
      <c r="K53" s="110">
        <v>29681271</v>
      </c>
      <c r="L53" s="109">
        <v>14214000</v>
      </c>
      <c r="M53" s="110">
        <v>6340369</v>
      </c>
      <c r="N53" s="109">
        <v>22491000</v>
      </c>
      <c r="O53" s="110">
        <v>30060926</v>
      </c>
      <c r="P53" s="109">
        <f t="shared" si="27"/>
        <v>75000000</v>
      </c>
      <c r="Q53" s="110">
        <f t="shared" si="28"/>
        <v>75000385</v>
      </c>
      <c r="R53" s="54">
        <f t="shared" si="29"/>
        <v>58.231321232587582</v>
      </c>
      <c r="S53" s="55">
        <f t="shared" si="30"/>
        <v>374.11950313932834</v>
      </c>
      <c r="T53" s="54">
        <f t="shared" si="31"/>
        <v>100</v>
      </c>
      <c r="U53" s="56">
        <f t="shared" si="32"/>
        <v>100.00051333333333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75000000</v>
      </c>
      <c r="C55" s="111">
        <f>SUM(C44:C54)</f>
        <v>0</v>
      </c>
      <c r="D55" s="111"/>
      <c r="E55" s="111">
        <f t="shared" si="26"/>
        <v>75000000</v>
      </c>
      <c r="F55" s="112">
        <f t="shared" ref="F55:O55" si="33">SUM(F44:F54)</f>
        <v>75000000</v>
      </c>
      <c r="G55" s="113">
        <f t="shared" si="33"/>
        <v>75000000</v>
      </c>
      <c r="H55" s="112">
        <f t="shared" si="33"/>
        <v>8294000</v>
      </c>
      <c r="I55" s="113">
        <f t="shared" si="33"/>
        <v>8917819</v>
      </c>
      <c r="J55" s="112">
        <f t="shared" si="33"/>
        <v>30001000</v>
      </c>
      <c r="K55" s="113">
        <f t="shared" si="33"/>
        <v>29681271</v>
      </c>
      <c r="L55" s="112">
        <f t="shared" si="33"/>
        <v>14214000</v>
      </c>
      <c r="M55" s="113">
        <f t="shared" si="33"/>
        <v>6340369</v>
      </c>
      <c r="N55" s="112">
        <f t="shared" si="33"/>
        <v>22491000</v>
      </c>
      <c r="O55" s="113">
        <f t="shared" si="33"/>
        <v>30060926</v>
      </c>
      <c r="P55" s="112">
        <f t="shared" si="27"/>
        <v>75000000</v>
      </c>
      <c r="Q55" s="113">
        <f t="shared" si="28"/>
        <v>75000385</v>
      </c>
      <c r="R55" s="58">
        <f t="shared" si="29"/>
        <v>58.231321232587582</v>
      </c>
      <c r="S55" s="59">
        <f t="shared" si="30"/>
        <v>374.11950313932834</v>
      </c>
      <c r="T55" s="58">
        <f>IF((+$E45+$E47+$E49+$E50+$E53) =0,0,(P55   /(+$E45+$E47+$E49+$E50+$E53) )*100)</f>
        <v>100</v>
      </c>
      <c r="U55" s="60">
        <f>IF((+$E45+$E47+$E49+$E50+$E53) =0,0,(Q55   /(+$E45+$E47+$E49+$E50+$E53) )*100)</f>
        <v>100.00051333333333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230198000</v>
      </c>
      <c r="C69" s="120">
        <f>SUM(C9:C16,C19:C25,C28:C31,C34,C37:C41,C44:C54,C57:C60,C63:C67)</f>
        <v>1629000</v>
      </c>
      <c r="D69" s="120"/>
      <c r="E69" s="120">
        <f t="shared" si="35"/>
        <v>231827000</v>
      </c>
      <c r="F69" s="121">
        <f t="shared" ref="F69:O69" si="43">SUM(F9:F16,F19:F25,F28:F31,F34,F37:F41,F44:F54,F57:F60,F63:F67)</f>
        <v>230198000</v>
      </c>
      <c r="G69" s="122">
        <f t="shared" si="43"/>
        <v>224019000</v>
      </c>
      <c r="H69" s="121">
        <f t="shared" si="43"/>
        <v>21759000</v>
      </c>
      <c r="I69" s="122">
        <f t="shared" si="43"/>
        <v>18606471</v>
      </c>
      <c r="J69" s="121">
        <f t="shared" si="43"/>
        <v>39946000</v>
      </c>
      <c r="K69" s="122">
        <f t="shared" si="43"/>
        <v>46497850</v>
      </c>
      <c r="L69" s="121">
        <f t="shared" si="43"/>
        <v>20482000</v>
      </c>
      <c r="M69" s="122">
        <f t="shared" si="43"/>
        <v>17148454</v>
      </c>
      <c r="N69" s="121">
        <f t="shared" si="43"/>
        <v>39956000</v>
      </c>
      <c r="O69" s="122">
        <f t="shared" si="43"/>
        <v>65201283</v>
      </c>
      <c r="P69" s="121">
        <f t="shared" si="36"/>
        <v>122143000</v>
      </c>
      <c r="Q69" s="122">
        <f t="shared" si="37"/>
        <v>147454058</v>
      </c>
      <c r="R69" s="67">
        <f t="shared" si="38"/>
        <v>95.078605604921393</v>
      </c>
      <c r="S69" s="68">
        <f t="shared" si="39"/>
        <v>280.21668308991588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54.812464660425967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66.170966352237954</v>
      </c>
      <c r="V69" s="121">
        <f>SUM(V9:V16,V19:V25,V28:V31,V34,V37:V41,V44:V54,V57:V60,V63:V67)</f>
        <v>2898000</v>
      </c>
      <c r="W69" s="122">
        <f>SUM(W9:W16,W19:W25,W28:W31,W34,W37:W41,W44:W54,W57:W60,W63:W67)</f>
        <v>2876000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242657000</v>
      </c>
      <c r="C71" s="108"/>
      <c r="D71" s="108"/>
      <c r="E71" s="108">
        <f>$B71      +$C71      +$D71</f>
        <v>242657000</v>
      </c>
      <c r="F71" s="109">
        <v>242657000</v>
      </c>
      <c r="G71" s="110">
        <v>242657000</v>
      </c>
      <c r="H71" s="109">
        <v>47726000</v>
      </c>
      <c r="I71" s="110">
        <v>48540343</v>
      </c>
      <c r="J71" s="109">
        <v>73801000</v>
      </c>
      <c r="K71" s="110">
        <v>78055596</v>
      </c>
      <c r="L71" s="109">
        <v>34430000</v>
      </c>
      <c r="M71" s="110">
        <v>32777383</v>
      </c>
      <c r="N71" s="109">
        <v>86700000</v>
      </c>
      <c r="O71" s="110">
        <v>94083482</v>
      </c>
      <c r="P71" s="109">
        <f>$H71      +$J71      +$L71      +$N71</f>
        <v>242657000</v>
      </c>
      <c r="Q71" s="110">
        <f>$I71      +$K71      +$M71      +$O71</f>
        <v>253456804</v>
      </c>
      <c r="R71" s="54">
        <f>IF(($L71      =0),0,((($N71      -$L71      )/$L71      )*100))</f>
        <v>151.81527737438282</v>
      </c>
      <c r="S71" s="55">
        <f>IF(($M71      =0),0,((($O71      -$M71      )/$M71      )*100))</f>
        <v>187.03780896723816</v>
      </c>
      <c r="T71" s="54">
        <f>IF(($E71      =0),0,(($P71      /$E71      )*100))</f>
        <v>100</v>
      </c>
      <c r="U71" s="56">
        <f>IF(($E71      =0),0,(($Q71      /$E71      )*100))</f>
        <v>104.45064597353466</v>
      </c>
      <c r="V71" s="109">
        <v>6453000</v>
      </c>
      <c r="W71" s="110">
        <v>6452000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242657000</v>
      </c>
      <c r="C73" s="117">
        <f>SUM(C71:C72)</f>
        <v>0</v>
      </c>
      <c r="D73" s="117"/>
      <c r="E73" s="117">
        <f>$B73      +$C73      +$D73</f>
        <v>242657000</v>
      </c>
      <c r="F73" s="118">
        <f t="shared" ref="F73:O73" si="44">SUM(F71:F72)</f>
        <v>242657000</v>
      </c>
      <c r="G73" s="119">
        <f t="shared" si="44"/>
        <v>242657000</v>
      </c>
      <c r="H73" s="118">
        <f t="shared" si="44"/>
        <v>47726000</v>
      </c>
      <c r="I73" s="119">
        <f t="shared" si="44"/>
        <v>48540343</v>
      </c>
      <c r="J73" s="118">
        <f t="shared" si="44"/>
        <v>73801000</v>
      </c>
      <c r="K73" s="119">
        <f t="shared" si="44"/>
        <v>78055596</v>
      </c>
      <c r="L73" s="118">
        <f t="shared" si="44"/>
        <v>34430000</v>
      </c>
      <c r="M73" s="119">
        <f t="shared" si="44"/>
        <v>32777383</v>
      </c>
      <c r="N73" s="118">
        <f t="shared" si="44"/>
        <v>86700000</v>
      </c>
      <c r="O73" s="119">
        <f t="shared" si="44"/>
        <v>94083482</v>
      </c>
      <c r="P73" s="118">
        <f>$H73      +$J73      +$L73      +$N73</f>
        <v>242657000</v>
      </c>
      <c r="Q73" s="119">
        <f>$I73      +$K73      +$M73      +$O73</f>
        <v>253456804</v>
      </c>
      <c r="R73" s="63">
        <f>IF(($L73      =0),0,((($N73      -$L73      )/$L73      )*100))</f>
        <v>151.81527737438282</v>
      </c>
      <c r="S73" s="64">
        <f>IF(($M73      =0),0,((($O73      -$M73      )/$M73      )*100))</f>
        <v>187.03780896723816</v>
      </c>
      <c r="T73" s="63">
        <f>IF(($E71      =0),0,(($P71      /$E71      )*100))</f>
        <v>100</v>
      </c>
      <c r="U73" s="65">
        <f>IF($E71   =0,0,($Q71   /$E71 )*100)</f>
        <v>104.45064597353466</v>
      </c>
      <c r="V73" s="118">
        <f>SUM(V71:V72)</f>
        <v>6453000</v>
      </c>
      <c r="W73" s="119">
        <f>SUM(W71:W72)</f>
        <v>6452000</v>
      </c>
    </row>
    <row r="74" spans="1:23" ht="13" customHeight="1" x14ac:dyDescent="0.3">
      <c r="A74" s="66" t="s">
        <v>89</v>
      </c>
      <c r="B74" s="120">
        <f>SUM(B71:B72)</f>
        <v>242657000</v>
      </c>
      <c r="C74" s="120">
        <f>SUM(C71:C72)</f>
        <v>0</v>
      </c>
      <c r="D74" s="120"/>
      <c r="E74" s="120">
        <f>$B74      +$C74      +$D74</f>
        <v>242657000</v>
      </c>
      <c r="F74" s="121">
        <f t="shared" ref="F74:O74" si="45">SUM(F71:F72)</f>
        <v>242657000</v>
      </c>
      <c r="G74" s="122">
        <f t="shared" si="45"/>
        <v>242657000</v>
      </c>
      <c r="H74" s="121">
        <f t="shared" si="45"/>
        <v>47726000</v>
      </c>
      <c r="I74" s="122">
        <f t="shared" si="45"/>
        <v>48540343</v>
      </c>
      <c r="J74" s="121">
        <f t="shared" si="45"/>
        <v>73801000</v>
      </c>
      <c r="K74" s="122">
        <f t="shared" si="45"/>
        <v>78055596</v>
      </c>
      <c r="L74" s="121">
        <f t="shared" si="45"/>
        <v>34430000</v>
      </c>
      <c r="M74" s="122">
        <f t="shared" si="45"/>
        <v>32777383</v>
      </c>
      <c r="N74" s="121">
        <f t="shared" si="45"/>
        <v>86700000</v>
      </c>
      <c r="O74" s="122">
        <f t="shared" si="45"/>
        <v>94083482</v>
      </c>
      <c r="P74" s="121">
        <f>$H74      +$J74      +$L74      +$N74</f>
        <v>242657000</v>
      </c>
      <c r="Q74" s="122">
        <f>$I74      +$K74      +$M74      +$O74</f>
        <v>253456804</v>
      </c>
      <c r="R74" s="67">
        <f>IF(($L74      =0),0,((($N74      -$L74      )/$L74      )*100))</f>
        <v>151.81527737438282</v>
      </c>
      <c r="S74" s="68">
        <f>IF(($M74      =0),0,((($O74      -$M74      )/$M74      )*100))</f>
        <v>187.03780896723816</v>
      </c>
      <c r="T74" s="67">
        <f>IF(($E71      =0),0,(($P71      /$E71      )*100))</f>
        <v>100</v>
      </c>
      <c r="U74" s="71">
        <f>IF($E71   =0,0,($Q71   /$E71 )*100)</f>
        <v>104.45064597353466</v>
      </c>
      <c r="V74" s="121">
        <f>SUM(V71:V72)</f>
        <v>6453000</v>
      </c>
      <c r="W74" s="122">
        <f>SUM(W71:W72)</f>
        <v>6452000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472855000</v>
      </c>
      <c r="C75" s="120">
        <f>SUM(C9:C16,C19:C25,C28:C31,C34,C37:C41,C44:C54,C57:C60,C63:C67,C71:C72)</f>
        <v>1629000</v>
      </c>
      <c r="D75" s="120"/>
      <c r="E75" s="120">
        <f>$B75      +$C75      +$D75</f>
        <v>474484000</v>
      </c>
      <c r="F75" s="121">
        <f t="shared" ref="F75:O75" si="46">SUM(F9:F16,F19:F25,F28:F31,F34,F37:F41,F44:F54,F57:F60,F63:F67,F71:F72)</f>
        <v>472855000</v>
      </c>
      <c r="G75" s="122">
        <f t="shared" si="46"/>
        <v>466676000</v>
      </c>
      <c r="H75" s="121">
        <f t="shared" si="46"/>
        <v>69485000</v>
      </c>
      <c r="I75" s="122">
        <f t="shared" si="46"/>
        <v>67146814</v>
      </c>
      <c r="J75" s="121">
        <f t="shared" si="46"/>
        <v>113747000</v>
      </c>
      <c r="K75" s="122">
        <f t="shared" si="46"/>
        <v>124553446</v>
      </c>
      <c r="L75" s="121">
        <f t="shared" si="46"/>
        <v>54912000</v>
      </c>
      <c r="M75" s="122">
        <f t="shared" si="46"/>
        <v>49925837</v>
      </c>
      <c r="N75" s="121">
        <f t="shared" si="46"/>
        <v>126656000</v>
      </c>
      <c r="O75" s="122">
        <f t="shared" si="46"/>
        <v>159284765</v>
      </c>
      <c r="P75" s="121">
        <f>$H75      +$J75      +$L75      +$N75</f>
        <v>364800000</v>
      </c>
      <c r="Q75" s="122">
        <f>$I75      +$K75      +$M75      +$O75</f>
        <v>400910862</v>
      </c>
      <c r="R75" s="67">
        <f>IF(($L75      =0),0,((($N75      -$L75      )/$L75      )*100))</f>
        <v>130.65268065268066</v>
      </c>
      <c r="S75" s="68">
        <f>IF(($M75      =0),0,((($O75      -$M75      )/$M75      )*100))</f>
        <v>219.04275335434039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78.368188702349116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86.125707472690365</v>
      </c>
      <c r="V75" s="121">
        <f>SUM(V9:V16,V19:V25,V28:V31,V34,V37:V41,V44:V54,V57:V60,V63:V67,V71:V72)</f>
        <v>9351000</v>
      </c>
      <c r="W75" s="122">
        <f>SUM(W9:W16,W19:W25,W28:W31,W34,W37:W41,W44:W54,W57:W60,W63:W67,W71:W72)</f>
        <v>9328000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sgxaX8/BwH6l8IDVxGTy6+aOjci6EX2GIXyYEgTQkW/g82FLUFFDfzEnHQJRdPZ9xwd6dLbxtLWnDyN0rX1udg==" saltValue="mwfdOf/b+/+uV83wkUryBA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118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1900000</v>
      </c>
      <c r="C10" s="108"/>
      <c r="D10" s="108"/>
      <c r="E10" s="108">
        <f t="shared" ref="E10:E17" si="0">$B10      +$C10      +$D10</f>
        <v>1900000</v>
      </c>
      <c r="F10" s="109">
        <v>1900000</v>
      </c>
      <c r="G10" s="110">
        <v>1900000</v>
      </c>
      <c r="H10" s="109">
        <v>206000</v>
      </c>
      <c r="I10" s="110">
        <v>205602</v>
      </c>
      <c r="J10" s="109">
        <v>208000</v>
      </c>
      <c r="K10" s="110">
        <v>207785</v>
      </c>
      <c r="L10" s="109">
        <v>314000</v>
      </c>
      <c r="M10" s="110">
        <v>313743</v>
      </c>
      <c r="N10" s="109">
        <v>1172000</v>
      </c>
      <c r="O10" s="110">
        <v>1172870</v>
      </c>
      <c r="P10" s="109">
        <f t="shared" ref="P10:P17" si="1">$H10      +$J10      +$L10      +$N10</f>
        <v>1900000</v>
      </c>
      <c r="Q10" s="110">
        <f t="shared" ref="Q10:Q17" si="2">$I10      +$K10      +$M10      +$O10</f>
        <v>1900000</v>
      </c>
      <c r="R10" s="54">
        <f t="shared" ref="R10:R17" si="3">IF(($L10      =0),0,((($N10      -$L10      )/$L10      )*100))</f>
        <v>273.24840764331213</v>
      </c>
      <c r="S10" s="55">
        <f t="shared" ref="S10:S17" si="4">IF(($M10      =0),0,((($O10      -$M10      )/$M10      )*100))</f>
        <v>273.8314480323067</v>
      </c>
      <c r="T10" s="54">
        <f t="shared" ref="T10:T16" si="5">IF(($E10      =0),0,(($P10      /$E10      )*100))</f>
        <v>100</v>
      </c>
      <c r="U10" s="56">
        <f t="shared" ref="U10:U16" si="6">IF(($E10      =0),0,(($Q10      /$E10      )*100))</f>
        <v>100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22194000</v>
      </c>
      <c r="C14" s="108"/>
      <c r="D14" s="108"/>
      <c r="E14" s="108">
        <f t="shared" si="0"/>
        <v>22194000</v>
      </c>
      <c r="F14" s="109">
        <v>22194000</v>
      </c>
      <c r="G14" s="110">
        <v>22194000</v>
      </c>
      <c r="H14" s="109"/>
      <c r="I14" s="110">
        <v>4034815</v>
      </c>
      <c r="J14" s="109">
        <v>9648000</v>
      </c>
      <c r="K14" s="110">
        <v>2973389</v>
      </c>
      <c r="L14" s="109">
        <v>2600000</v>
      </c>
      <c r="M14" s="110">
        <v>2640201</v>
      </c>
      <c r="N14" s="109"/>
      <c r="O14" s="110">
        <v>7354674</v>
      </c>
      <c r="P14" s="109">
        <f t="shared" si="1"/>
        <v>12248000</v>
      </c>
      <c r="Q14" s="110">
        <f t="shared" si="2"/>
        <v>17003079</v>
      </c>
      <c r="R14" s="54">
        <f t="shared" si="3"/>
        <v>-100</v>
      </c>
      <c r="S14" s="55">
        <f t="shared" si="4"/>
        <v>178.56492744302423</v>
      </c>
      <c r="T14" s="54">
        <f t="shared" si="5"/>
        <v>55.186086329638641</v>
      </c>
      <c r="U14" s="56">
        <f t="shared" si="6"/>
        <v>76.611151662611519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1000000</v>
      </c>
      <c r="C15" s="108"/>
      <c r="D15" s="108"/>
      <c r="E15" s="108">
        <f t="shared" si="0"/>
        <v>1000000</v>
      </c>
      <c r="F15" s="109">
        <v>1000000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25094000</v>
      </c>
      <c r="C17" s="111">
        <f>SUM(C9:C16)</f>
        <v>0</v>
      </c>
      <c r="D17" s="111"/>
      <c r="E17" s="111">
        <f t="shared" si="0"/>
        <v>25094000</v>
      </c>
      <c r="F17" s="112">
        <f t="shared" ref="F17:O17" si="7">SUM(F9:F16)</f>
        <v>25094000</v>
      </c>
      <c r="G17" s="113">
        <f t="shared" si="7"/>
        <v>24094000</v>
      </c>
      <c r="H17" s="112">
        <f t="shared" si="7"/>
        <v>206000</v>
      </c>
      <c r="I17" s="113">
        <f t="shared" si="7"/>
        <v>4240417</v>
      </c>
      <c r="J17" s="112">
        <f t="shared" si="7"/>
        <v>9856000</v>
      </c>
      <c r="K17" s="113">
        <f t="shared" si="7"/>
        <v>3181174</v>
      </c>
      <c r="L17" s="112">
        <f t="shared" si="7"/>
        <v>2914000</v>
      </c>
      <c r="M17" s="113">
        <f t="shared" si="7"/>
        <v>2953944</v>
      </c>
      <c r="N17" s="112">
        <f t="shared" si="7"/>
        <v>1172000</v>
      </c>
      <c r="O17" s="113">
        <f t="shared" si="7"/>
        <v>8527544</v>
      </c>
      <c r="P17" s="112">
        <f t="shared" si="1"/>
        <v>14148000</v>
      </c>
      <c r="Q17" s="113">
        <f t="shared" si="2"/>
        <v>18903079</v>
      </c>
      <c r="R17" s="58">
        <f t="shared" si="3"/>
        <v>-59.780370624571034</v>
      </c>
      <c r="S17" s="59">
        <f t="shared" si="4"/>
        <v>188.68333319792114</v>
      </c>
      <c r="T17" s="58">
        <f>IF((SUM($E9:$E14))=0,0,(P17/(SUM($E9:$E14))*100))</f>
        <v>58.720013281314856</v>
      </c>
      <c r="U17" s="60">
        <f>IF((SUM($E9:$E14))=0,0,(Q17/(SUM($E9:$E14))*100))</f>
        <v>78.455544948949949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>
        <v>6891000</v>
      </c>
      <c r="C23" s="108"/>
      <c r="D23" s="108"/>
      <c r="E23" s="108">
        <f t="shared" si="8"/>
        <v>6891000</v>
      </c>
      <c r="F23" s="109">
        <v>6891000</v>
      </c>
      <c r="G23" s="110">
        <v>6891000</v>
      </c>
      <c r="H23" s="109"/>
      <c r="I23" s="110"/>
      <c r="J23" s="109">
        <v>3738000</v>
      </c>
      <c r="K23" s="110">
        <v>3446000</v>
      </c>
      <c r="L23" s="109">
        <v>1710000</v>
      </c>
      <c r="M23" s="110">
        <v>2002000</v>
      </c>
      <c r="N23" s="109">
        <v>1235000</v>
      </c>
      <c r="O23" s="110">
        <v>1443000</v>
      </c>
      <c r="P23" s="109">
        <f t="shared" si="9"/>
        <v>6683000</v>
      </c>
      <c r="Q23" s="110">
        <f t="shared" si="10"/>
        <v>6891000</v>
      </c>
      <c r="R23" s="54">
        <f t="shared" si="11"/>
        <v>-27.777777777777779</v>
      </c>
      <c r="S23" s="55">
        <f t="shared" si="12"/>
        <v>-27.922077922077921</v>
      </c>
      <c r="T23" s="54">
        <f t="shared" si="13"/>
        <v>96.981570163981999</v>
      </c>
      <c r="U23" s="56">
        <f t="shared" si="14"/>
        <v>100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6891000</v>
      </c>
      <c r="C26" s="111">
        <f>SUM(C19:C25)</f>
        <v>0</v>
      </c>
      <c r="D26" s="111"/>
      <c r="E26" s="111">
        <f t="shared" si="8"/>
        <v>6891000</v>
      </c>
      <c r="F26" s="112">
        <f t="shared" ref="F26:O26" si="15">SUM(F19:F25)</f>
        <v>6891000</v>
      </c>
      <c r="G26" s="113">
        <f t="shared" si="15"/>
        <v>6891000</v>
      </c>
      <c r="H26" s="112">
        <f t="shared" si="15"/>
        <v>0</v>
      </c>
      <c r="I26" s="113">
        <f t="shared" si="15"/>
        <v>0</v>
      </c>
      <c r="J26" s="112">
        <f t="shared" si="15"/>
        <v>3738000</v>
      </c>
      <c r="K26" s="113">
        <f t="shared" si="15"/>
        <v>3446000</v>
      </c>
      <c r="L26" s="112">
        <f t="shared" si="15"/>
        <v>1710000</v>
      </c>
      <c r="M26" s="113">
        <f t="shared" si="15"/>
        <v>2002000</v>
      </c>
      <c r="N26" s="112">
        <f t="shared" si="15"/>
        <v>1235000</v>
      </c>
      <c r="O26" s="113">
        <f t="shared" si="15"/>
        <v>1443000</v>
      </c>
      <c r="P26" s="112">
        <f t="shared" si="9"/>
        <v>6683000</v>
      </c>
      <c r="Q26" s="113">
        <f t="shared" si="10"/>
        <v>6891000</v>
      </c>
      <c r="R26" s="58">
        <f t="shared" si="11"/>
        <v>-27.777777777777779</v>
      </c>
      <c r="S26" s="59">
        <f t="shared" si="12"/>
        <v>-27.922077922077921</v>
      </c>
      <c r="T26" s="58">
        <f>IF(($E26-$E21-$E25)   =0,0,($P26   /($E26-$E21-$E25)   )*100)</f>
        <v>96.981570163981999</v>
      </c>
      <c r="U26" s="60">
        <f>IF(($E26-$E21-$E25)   =0,0,($Q26   /($E26-$E21-$E25)   )*100)</f>
        <v>100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2791000</v>
      </c>
      <c r="C34" s="108"/>
      <c r="D34" s="108"/>
      <c r="E34" s="108">
        <f>$B34      +$C34      +$D34</f>
        <v>2791000</v>
      </c>
      <c r="F34" s="109">
        <v>2791000</v>
      </c>
      <c r="G34" s="110">
        <v>2791000</v>
      </c>
      <c r="H34" s="109">
        <v>493000</v>
      </c>
      <c r="I34" s="110">
        <v>333853</v>
      </c>
      <c r="J34" s="109">
        <v>493000</v>
      </c>
      <c r="K34" s="110">
        <v>490204</v>
      </c>
      <c r="L34" s="109">
        <v>609000</v>
      </c>
      <c r="M34" s="110">
        <v>771241</v>
      </c>
      <c r="N34" s="109">
        <v>1195000</v>
      </c>
      <c r="O34" s="110">
        <v>1052261</v>
      </c>
      <c r="P34" s="109">
        <f>$H34      +$J34      +$L34      +$N34</f>
        <v>2790000</v>
      </c>
      <c r="Q34" s="110">
        <f>$I34      +$K34      +$M34      +$O34</f>
        <v>2647559</v>
      </c>
      <c r="R34" s="54">
        <f>IF(($L34      =0),0,((($N34      -$L34      )/$L34      )*100))</f>
        <v>96.223316912972095</v>
      </c>
      <c r="S34" s="55">
        <f>IF(($M34      =0),0,((($O34      -$M34      )/$M34      )*100))</f>
        <v>36.437378199551112</v>
      </c>
      <c r="T34" s="54">
        <f>IF(($E34      =0),0,(($P34      /$E34      )*100))</f>
        <v>99.964170548190609</v>
      </c>
      <c r="U34" s="56">
        <f>IF(($E34      =0),0,(($Q34      /$E34      )*100))</f>
        <v>94.860587603009677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2791000</v>
      </c>
      <c r="C35" s="111">
        <f>C34</f>
        <v>0</v>
      </c>
      <c r="D35" s="111"/>
      <c r="E35" s="111">
        <f>$B35      +$C35      +$D35</f>
        <v>2791000</v>
      </c>
      <c r="F35" s="112">
        <f t="shared" ref="F35:O35" si="17">F34</f>
        <v>2791000</v>
      </c>
      <c r="G35" s="113">
        <f t="shared" si="17"/>
        <v>2791000</v>
      </c>
      <c r="H35" s="112">
        <f t="shared" si="17"/>
        <v>493000</v>
      </c>
      <c r="I35" s="113">
        <f t="shared" si="17"/>
        <v>333853</v>
      </c>
      <c r="J35" s="112">
        <f t="shared" si="17"/>
        <v>493000</v>
      </c>
      <c r="K35" s="113">
        <f t="shared" si="17"/>
        <v>490204</v>
      </c>
      <c r="L35" s="112">
        <f t="shared" si="17"/>
        <v>609000</v>
      </c>
      <c r="M35" s="113">
        <f t="shared" si="17"/>
        <v>771241</v>
      </c>
      <c r="N35" s="112">
        <f t="shared" si="17"/>
        <v>1195000</v>
      </c>
      <c r="O35" s="113">
        <f t="shared" si="17"/>
        <v>1052261</v>
      </c>
      <c r="P35" s="112">
        <f>$H35      +$J35      +$L35      +$N35</f>
        <v>2790000</v>
      </c>
      <c r="Q35" s="113">
        <f>$I35      +$K35      +$M35      +$O35</f>
        <v>2647559</v>
      </c>
      <c r="R35" s="58">
        <f>IF(($L35      =0),0,((($N35      -$L35      )/$L35      )*100))</f>
        <v>96.223316912972095</v>
      </c>
      <c r="S35" s="59">
        <f>IF(($M35      =0),0,((($O35      -$M35      )/$M35      )*100))</f>
        <v>36.437378199551112</v>
      </c>
      <c r="T35" s="58">
        <f>IF($E35   =0,0,($P35   /$E35   )*100)</f>
        <v>99.964170548190609</v>
      </c>
      <c r="U35" s="60">
        <f>IF($E35   =0,0,($Q35   /$E35   )*100)</f>
        <v>94.860587603009677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41300000</v>
      </c>
      <c r="C37" s="108"/>
      <c r="D37" s="108"/>
      <c r="E37" s="108">
        <f t="shared" ref="E37:E42" si="18">$B37      +$C37      +$D37</f>
        <v>41300000</v>
      </c>
      <c r="F37" s="109">
        <v>41300000</v>
      </c>
      <c r="G37" s="110">
        <v>18585000</v>
      </c>
      <c r="H37" s="109">
        <v>4345000</v>
      </c>
      <c r="I37" s="110"/>
      <c r="J37" s="109"/>
      <c r="K37" s="110">
        <v>9360022</v>
      </c>
      <c r="L37" s="109"/>
      <c r="M37" s="110">
        <v>1382857</v>
      </c>
      <c r="N37" s="109"/>
      <c r="O37" s="110">
        <v>7842121</v>
      </c>
      <c r="P37" s="109">
        <f t="shared" ref="P37:P42" si="19">$H37      +$J37      +$L37      +$N37</f>
        <v>4345000</v>
      </c>
      <c r="Q37" s="110">
        <f t="shared" ref="Q37:Q42" si="20">$I37      +$K37      +$M37      +$O37</f>
        <v>18585000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467.09558544375886</v>
      </c>
      <c r="T37" s="54">
        <f t="shared" ref="T37:T41" si="23">IF(($E37      =0),0,(($P37      /$E37      )*100))</f>
        <v>10.520581113801452</v>
      </c>
      <c r="U37" s="56">
        <f t="shared" ref="U37:U41" si="24">IF(($E37      =0),0,(($Q37      /$E37      )*100))</f>
        <v>45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1900000</v>
      </c>
      <c r="C38" s="108">
        <v>2419000</v>
      </c>
      <c r="D38" s="108"/>
      <c r="E38" s="108">
        <f t="shared" si="18"/>
        <v>4319000</v>
      </c>
      <c r="F38" s="109">
        <v>1900000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43200000</v>
      </c>
      <c r="C42" s="111">
        <f>SUM(C37:C41)</f>
        <v>2419000</v>
      </c>
      <c r="D42" s="111"/>
      <c r="E42" s="111">
        <f t="shared" si="18"/>
        <v>45619000</v>
      </c>
      <c r="F42" s="112">
        <f t="shared" ref="F42:O42" si="25">SUM(F37:F41)</f>
        <v>43200000</v>
      </c>
      <c r="G42" s="113">
        <f t="shared" si="25"/>
        <v>18585000</v>
      </c>
      <c r="H42" s="112">
        <f t="shared" si="25"/>
        <v>4345000</v>
      </c>
      <c r="I42" s="113">
        <f t="shared" si="25"/>
        <v>0</v>
      </c>
      <c r="J42" s="112">
        <f t="shared" si="25"/>
        <v>0</v>
      </c>
      <c r="K42" s="113">
        <f t="shared" si="25"/>
        <v>9360022</v>
      </c>
      <c r="L42" s="112">
        <f t="shared" si="25"/>
        <v>0</v>
      </c>
      <c r="M42" s="113">
        <f t="shared" si="25"/>
        <v>1382857</v>
      </c>
      <c r="N42" s="112">
        <f t="shared" si="25"/>
        <v>0</v>
      </c>
      <c r="O42" s="113">
        <f t="shared" si="25"/>
        <v>7842121</v>
      </c>
      <c r="P42" s="112">
        <f t="shared" si="19"/>
        <v>4345000</v>
      </c>
      <c r="Q42" s="113">
        <f t="shared" si="20"/>
        <v>18585000</v>
      </c>
      <c r="R42" s="58">
        <f t="shared" si="21"/>
        <v>0</v>
      </c>
      <c r="S42" s="59">
        <f t="shared" si="22"/>
        <v>467.09558544375886</v>
      </c>
      <c r="T42" s="58">
        <f>IF((+$E37+$E40) =0,0,(P42   /(+$E37+$E40) )*100)</f>
        <v>10.520581113801452</v>
      </c>
      <c r="U42" s="60">
        <f>IF((+$E37+$E40) =0,0,(Q42   /(+$E37+$E40) )*100)</f>
        <v>45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75000000</v>
      </c>
      <c r="C53" s="108"/>
      <c r="D53" s="108"/>
      <c r="E53" s="108">
        <f t="shared" si="26"/>
        <v>75000000</v>
      </c>
      <c r="F53" s="109">
        <v>75000000</v>
      </c>
      <c r="G53" s="110">
        <v>75000000</v>
      </c>
      <c r="H53" s="109">
        <v>23136000</v>
      </c>
      <c r="I53" s="110">
        <v>11807238</v>
      </c>
      <c r="J53" s="109">
        <v>24025000</v>
      </c>
      <c r="K53" s="110">
        <v>25990787</v>
      </c>
      <c r="L53" s="109"/>
      <c r="M53" s="110">
        <v>10203115</v>
      </c>
      <c r="N53" s="109">
        <v>27839000</v>
      </c>
      <c r="O53" s="110">
        <v>30005225</v>
      </c>
      <c r="P53" s="109">
        <f t="shared" si="27"/>
        <v>75000000</v>
      </c>
      <c r="Q53" s="110">
        <f t="shared" si="28"/>
        <v>78006365</v>
      </c>
      <c r="R53" s="54">
        <f t="shared" si="29"/>
        <v>0</v>
      </c>
      <c r="S53" s="55">
        <f t="shared" si="30"/>
        <v>194.07906310964839</v>
      </c>
      <c r="T53" s="54">
        <f t="shared" si="31"/>
        <v>100</v>
      </c>
      <c r="U53" s="56">
        <f t="shared" si="32"/>
        <v>104.00848666666667</v>
      </c>
      <c r="V53" s="109">
        <v>10695000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75000000</v>
      </c>
      <c r="C55" s="111">
        <f>SUM(C44:C54)</f>
        <v>0</v>
      </c>
      <c r="D55" s="111"/>
      <c r="E55" s="111">
        <f t="shared" si="26"/>
        <v>75000000</v>
      </c>
      <c r="F55" s="112">
        <f t="shared" ref="F55:O55" si="33">SUM(F44:F54)</f>
        <v>75000000</v>
      </c>
      <c r="G55" s="113">
        <f t="shared" si="33"/>
        <v>75000000</v>
      </c>
      <c r="H55" s="112">
        <f t="shared" si="33"/>
        <v>23136000</v>
      </c>
      <c r="I55" s="113">
        <f t="shared" si="33"/>
        <v>11807238</v>
      </c>
      <c r="J55" s="112">
        <f t="shared" si="33"/>
        <v>24025000</v>
      </c>
      <c r="K55" s="113">
        <f t="shared" si="33"/>
        <v>25990787</v>
      </c>
      <c r="L55" s="112">
        <f t="shared" si="33"/>
        <v>0</v>
      </c>
      <c r="M55" s="113">
        <f t="shared" si="33"/>
        <v>10203115</v>
      </c>
      <c r="N55" s="112">
        <f t="shared" si="33"/>
        <v>27839000</v>
      </c>
      <c r="O55" s="113">
        <f t="shared" si="33"/>
        <v>30005225</v>
      </c>
      <c r="P55" s="112">
        <f t="shared" si="27"/>
        <v>75000000</v>
      </c>
      <c r="Q55" s="113">
        <f t="shared" si="28"/>
        <v>78006365</v>
      </c>
      <c r="R55" s="58">
        <f t="shared" si="29"/>
        <v>0</v>
      </c>
      <c r="S55" s="59">
        <f t="shared" si="30"/>
        <v>194.07906310964839</v>
      </c>
      <c r="T55" s="58">
        <f>IF((+$E45+$E47+$E49+$E50+$E53) =0,0,(P55   /(+$E45+$E47+$E49+$E50+$E53) )*100)</f>
        <v>100</v>
      </c>
      <c r="U55" s="60">
        <f>IF((+$E45+$E47+$E49+$E50+$E53) =0,0,(Q55   /(+$E45+$E47+$E49+$E50+$E53) )*100)</f>
        <v>104.00848666666667</v>
      </c>
      <c r="V55" s="112">
        <f>SUM(V44:V54)</f>
        <v>10695000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152976000</v>
      </c>
      <c r="C69" s="120">
        <f>SUM(C9:C16,C19:C25,C28:C31,C34,C37:C41,C44:C54,C57:C60,C63:C67)</f>
        <v>2419000</v>
      </c>
      <c r="D69" s="120"/>
      <c r="E69" s="120">
        <f t="shared" si="35"/>
        <v>155395000</v>
      </c>
      <c r="F69" s="121">
        <f t="shared" ref="F69:O69" si="43">SUM(F9:F16,F19:F25,F28:F31,F34,F37:F41,F44:F54,F57:F60,F63:F67)</f>
        <v>152976000</v>
      </c>
      <c r="G69" s="122">
        <f t="shared" si="43"/>
        <v>127361000</v>
      </c>
      <c r="H69" s="121">
        <f t="shared" si="43"/>
        <v>28180000</v>
      </c>
      <c r="I69" s="122">
        <f t="shared" si="43"/>
        <v>16381508</v>
      </c>
      <c r="J69" s="121">
        <f t="shared" si="43"/>
        <v>38112000</v>
      </c>
      <c r="K69" s="122">
        <f t="shared" si="43"/>
        <v>42468187</v>
      </c>
      <c r="L69" s="121">
        <f t="shared" si="43"/>
        <v>5233000</v>
      </c>
      <c r="M69" s="122">
        <f t="shared" si="43"/>
        <v>17313157</v>
      </c>
      <c r="N69" s="121">
        <f t="shared" si="43"/>
        <v>31441000</v>
      </c>
      <c r="O69" s="122">
        <f t="shared" si="43"/>
        <v>48870151</v>
      </c>
      <c r="P69" s="121">
        <f t="shared" si="36"/>
        <v>102966000</v>
      </c>
      <c r="Q69" s="122">
        <f t="shared" si="37"/>
        <v>125033003</v>
      </c>
      <c r="R69" s="67">
        <f t="shared" si="38"/>
        <v>500.82170838906939</v>
      </c>
      <c r="S69" s="68">
        <f t="shared" si="39"/>
        <v>182.27174858981525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68.609237986087052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83.313123350835568</v>
      </c>
      <c r="V69" s="121">
        <f>SUM(V9:V16,V19:V25,V28:V31,V34,V37:V41,V44:V54,V57:V60,V63:V67)</f>
        <v>10695000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137899000</v>
      </c>
      <c r="C71" s="108"/>
      <c r="D71" s="108"/>
      <c r="E71" s="108">
        <f>$B71      +$C71      +$D71</f>
        <v>137899000</v>
      </c>
      <c r="F71" s="109">
        <v>137899000</v>
      </c>
      <c r="G71" s="110">
        <v>137899000</v>
      </c>
      <c r="H71" s="109">
        <v>24629000</v>
      </c>
      <c r="I71" s="110">
        <v>20547898</v>
      </c>
      <c r="J71" s="109">
        <v>37402000</v>
      </c>
      <c r="K71" s="110">
        <v>44079812</v>
      </c>
      <c r="L71" s="109">
        <v>9586000</v>
      </c>
      <c r="M71" s="110">
        <v>17981537</v>
      </c>
      <c r="N71" s="109">
        <v>66280000</v>
      </c>
      <c r="O71" s="110">
        <v>29551697</v>
      </c>
      <c r="P71" s="109">
        <f>$H71      +$J71      +$L71      +$N71</f>
        <v>137897000</v>
      </c>
      <c r="Q71" s="110">
        <f>$I71      +$K71      +$M71      +$O71</f>
        <v>112160944</v>
      </c>
      <c r="R71" s="54">
        <f>IF(($L71      =0),0,((($N71      -$L71      )/$L71      )*100))</f>
        <v>591.42499478406</v>
      </c>
      <c r="S71" s="55">
        <f>IF(($M71      =0),0,((($O71      -$M71      )/$M71      )*100))</f>
        <v>64.344666420896061</v>
      </c>
      <c r="T71" s="54">
        <f>IF(($E71      =0),0,(($P71      /$E71      )*100))</f>
        <v>99.998549663159267</v>
      </c>
      <c r="U71" s="56">
        <f>IF(($E71      =0),0,(($Q71      /$E71      )*100))</f>
        <v>81.335574587197883</v>
      </c>
      <c r="V71" s="109">
        <v>9706000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137899000</v>
      </c>
      <c r="C73" s="117">
        <f>SUM(C71:C72)</f>
        <v>0</v>
      </c>
      <c r="D73" s="117"/>
      <c r="E73" s="117">
        <f>$B73      +$C73      +$D73</f>
        <v>137899000</v>
      </c>
      <c r="F73" s="118">
        <f t="shared" ref="F73:O73" si="44">SUM(F71:F72)</f>
        <v>137899000</v>
      </c>
      <c r="G73" s="119">
        <f t="shared" si="44"/>
        <v>137899000</v>
      </c>
      <c r="H73" s="118">
        <f t="shared" si="44"/>
        <v>24629000</v>
      </c>
      <c r="I73" s="119">
        <f t="shared" si="44"/>
        <v>20547898</v>
      </c>
      <c r="J73" s="118">
        <f t="shared" si="44"/>
        <v>37402000</v>
      </c>
      <c r="K73" s="119">
        <f t="shared" si="44"/>
        <v>44079812</v>
      </c>
      <c r="L73" s="118">
        <f t="shared" si="44"/>
        <v>9586000</v>
      </c>
      <c r="M73" s="119">
        <f t="shared" si="44"/>
        <v>17981537</v>
      </c>
      <c r="N73" s="118">
        <f t="shared" si="44"/>
        <v>66280000</v>
      </c>
      <c r="O73" s="119">
        <f t="shared" si="44"/>
        <v>29551697</v>
      </c>
      <c r="P73" s="118">
        <f>$H73      +$J73      +$L73      +$N73</f>
        <v>137897000</v>
      </c>
      <c r="Q73" s="119">
        <f>$I73      +$K73      +$M73      +$O73</f>
        <v>112160944</v>
      </c>
      <c r="R73" s="63">
        <f>IF(($L73      =0),0,((($N73      -$L73      )/$L73      )*100))</f>
        <v>591.42499478406</v>
      </c>
      <c r="S73" s="64">
        <f>IF(($M73      =0),0,((($O73      -$M73      )/$M73      )*100))</f>
        <v>64.344666420896061</v>
      </c>
      <c r="T73" s="63">
        <f>IF(($E71      =0),0,(($P71      /$E71      )*100))</f>
        <v>99.998549663159267</v>
      </c>
      <c r="U73" s="65">
        <f>IF($E71   =0,0,($Q71   /$E71 )*100)</f>
        <v>81.335574587197883</v>
      </c>
      <c r="V73" s="118">
        <f>SUM(V71:V72)</f>
        <v>9706000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137899000</v>
      </c>
      <c r="C74" s="120">
        <f>SUM(C71:C72)</f>
        <v>0</v>
      </c>
      <c r="D74" s="120"/>
      <c r="E74" s="120">
        <f>$B74      +$C74      +$D74</f>
        <v>137899000</v>
      </c>
      <c r="F74" s="121">
        <f t="shared" ref="F74:O74" si="45">SUM(F71:F72)</f>
        <v>137899000</v>
      </c>
      <c r="G74" s="122">
        <f t="shared" si="45"/>
        <v>137899000</v>
      </c>
      <c r="H74" s="121">
        <f t="shared" si="45"/>
        <v>24629000</v>
      </c>
      <c r="I74" s="122">
        <f t="shared" si="45"/>
        <v>20547898</v>
      </c>
      <c r="J74" s="121">
        <f t="shared" si="45"/>
        <v>37402000</v>
      </c>
      <c r="K74" s="122">
        <f t="shared" si="45"/>
        <v>44079812</v>
      </c>
      <c r="L74" s="121">
        <f t="shared" si="45"/>
        <v>9586000</v>
      </c>
      <c r="M74" s="122">
        <f t="shared" si="45"/>
        <v>17981537</v>
      </c>
      <c r="N74" s="121">
        <f t="shared" si="45"/>
        <v>66280000</v>
      </c>
      <c r="O74" s="122">
        <f t="shared" si="45"/>
        <v>29551697</v>
      </c>
      <c r="P74" s="121">
        <f>$H74      +$J74      +$L74      +$N74</f>
        <v>137897000</v>
      </c>
      <c r="Q74" s="122">
        <f>$I74      +$K74      +$M74      +$O74</f>
        <v>112160944</v>
      </c>
      <c r="R74" s="67">
        <f>IF(($L74      =0),0,((($N74      -$L74      )/$L74      )*100))</f>
        <v>591.42499478406</v>
      </c>
      <c r="S74" s="68">
        <f>IF(($M74      =0),0,((($O74      -$M74      )/$M74      )*100))</f>
        <v>64.344666420896061</v>
      </c>
      <c r="T74" s="67">
        <f>IF(($E71      =0),0,(($P71      /$E71      )*100))</f>
        <v>99.998549663159267</v>
      </c>
      <c r="U74" s="71">
        <f>IF($E71   =0,0,($Q71   /$E71 )*100)</f>
        <v>81.335574587197883</v>
      </c>
      <c r="V74" s="121">
        <f>SUM(V71:V72)</f>
        <v>9706000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290875000</v>
      </c>
      <c r="C75" s="120">
        <f>SUM(C9:C16,C19:C25,C28:C31,C34,C37:C41,C44:C54,C57:C60,C63:C67,C71:C72)</f>
        <v>2419000</v>
      </c>
      <c r="D75" s="120"/>
      <c r="E75" s="120">
        <f>$B75      +$C75      +$D75</f>
        <v>293294000</v>
      </c>
      <c r="F75" s="121">
        <f t="shared" ref="F75:O75" si="46">SUM(F9:F16,F19:F25,F28:F31,F34,F37:F41,F44:F54,F57:F60,F63:F67,F71:F72)</f>
        <v>290875000</v>
      </c>
      <c r="G75" s="122">
        <f t="shared" si="46"/>
        <v>265260000</v>
      </c>
      <c r="H75" s="121">
        <f t="shared" si="46"/>
        <v>52809000</v>
      </c>
      <c r="I75" s="122">
        <f t="shared" si="46"/>
        <v>36929406</v>
      </c>
      <c r="J75" s="121">
        <f t="shared" si="46"/>
        <v>75514000</v>
      </c>
      <c r="K75" s="122">
        <f t="shared" si="46"/>
        <v>86547999</v>
      </c>
      <c r="L75" s="121">
        <f t="shared" si="46"/>
        <v>14819000</v>
      </c>
      <c r="M75" s="122">
        <f t="shared" si="46"/>
        <v>35294694</v>
      </c>
      <c r="N75" s="121">
        <f t="shared" si="46"/>
        <v>97721000</v>
      </c>
      <c r="O75" s="122">
        <f t="shared" si="46"/>
        <v>78421848</v>
      </c>
      <c r="P75" s="121">
        <f>$H75      +$J75      +$L75      +$N75</f>
        <v>240863000</v>
      </c>
      <c r="Q75" s="122">
        <f>$I75      +$K75      +$M75      +$O75</f>
        <v>237193947</v>
      </c>
      <c r="R75" s="67">
        <f>IF(($L75      =0),0,((($N75      -$L75      )/$L75      )*100))</f>
        <v>559.43046089479719</v>
      </c>
      <c r="S75" s="68">
        <f>IF(($M75      =0),0,((($O75      -$M75      )/$M75      )*100))</f>
        <v>122.1916076110477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83.640246549179622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82.366159215209649</v>
      </c>
      <c r="V75" s="121">
        <f>SUM(V9:V16,V19:V25,V28:V31,V34,V37:V41,V44:V54,V57:V60,V63:V67,V71:V72)</f>
        <v>20401000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SdVhTNAbASaTrNjfRP/DrlyCFdqbt0H/Me7K4Eqmu3UrsgNdRZFi0aDumQnVC4mvhAj3EK8gDlqHORd4GWO6fg==" saltValue="9ZPY8uhzL2le9fE8Y0K9TA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119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2500000</v>
      </c>
      <c r="C10" s="108"/>
      <c r="D10" s="108"/>
      <c r="E10" s="108">
        <f t="shared" ref="E10:E17" si="0">$B10      +$C10      +$D10</f>
        <v>2500000</v>
      </c>
      <c r="F10" s="109">
        <v>2500000</v>
      </c>
      <c r="G10" s="110">
        <v>2500000</v>
      </c>
      <c r="H10" s="109">
        <v>636000</v>
      </c>
      <c r="I10" s="110">
        <v>635210</v>
      </c>
      <c r="J10" s="109">
        <v>378000</v>
      </c>
      <c r="K10" s="110">
        <v>378516</v>
      </c>
      <c r="L10" s="109">
        <v>222000</v>
      </c>
      <c r="M10" s="110">
        <v>222202</v>
      </c>
      <c r="N10" s="109">
        <v>1264000</v>
      </c>
      <c r="O10" s="110">
        <v>1264071</v>
      </c>
      <c r="P10" s="109">
        <f t="shared" ref="P10:P17" si="1">$H10      +$J10      +$L10      +$N10</f>
        <v>2500000</v>
      </c>
      <c r="Q10" s="110">
        <f t="shared" ref="Q10:Q17" si="2">$I10      +$K10      +$M10      +$O10</f>
        <v>2499999</v>
      </c>
      <c r="R10" s="54">
        <f t="shared" ref="R10:R17" si="3">IF(($L10      =0),0,((($N10      -$L10      )/$L10      )*100))</f>
        <v>469.36936936936934</v>
      </c>
      <c r="S10" s="55">
        <f t="shared" ref="S10:S17" si="4">IF(($M10      =0),0,((($O10      -$M10      )/$M10      )*100))</f>
        <v>468.88371841837613</v>
      </c>
      <c r="T10" s="54">
        <f t="shared" ref="T10:T16" si="5">IF(($E10      =0),0,(($P10      /$E10      )*100))</f>
        <v>100</v>
      </c>
      <c r="U10" s="56">
        <f t="shared" ref="U10:U16" si="6">IF(($E10      =0),0,(($Q10      /$E10      )*100))</f>
        <v>99.999960000000002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/>
      <c r="C15" s="108"/>
      <c r="D15" s="108"/>
      <c r="E15" s="108">
        <f t="shared" si="0"/>
        <v>0</v>
      </c>
      <c r="F15" s="109">
        <v>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2500000</v>
      </c>
      <c r="C17" s="111">
        <f>SUM(C9:C16)</f>
        <v>0</v>
      </c>
      <c r="D17" s="111"/>
      <c r="E17" s="111">
        <f t="shared" si="0"/>
        <v>2500000</v>
      </c>
      <c r="F17" s="112">
        <f t="shared" ref="F17:O17" si="7">SUM(F9:F16)</f>
        <v>2500000</v>
      </c>
      <c r="G17" s="113">
        <f t="shared" si="7"/>
        <v>2500000</v>
      </c>
      <c r="H17" s="112">
        <f t="shared" si="7"/>
        <v>636000</v>
      </c>
      <c r="I17" s="113">
        <f t="shared" si="7"/>
        <v>635210</v>
      </c>
      <c r="J17" s="112">
        <f t="shared" si="7"/>
        <v>378000</v>
      </c>
      <c r="K17" s="113">
        <f t="shared" si="7"/>
        <v>378516</v>
      </c>
      <c r="L17" s="112">
        <f t="shared" si="7"/>
        <v>222000</v>
      </c>
      <c r="M17" s="113">
        <f t="shared" si="7"/>
        <v>222202</v>
      </c>
      <c r="N17" s="112">
        <f t="shared" si="7"/>
        <v>1264000</v>
      </c>
      <c r="O17" s="113">
        <f t="shared" si="7"/>
        <v>1264071</v>
      </c>
      <c r="P17" s="112">
        <f t="shared" si="1"/>
        <v>2500000</v>
      </c>
      <c r="Q17" s="113">
        <f t="shared" si="2"/>
        <v>2499999</v>
      </c>
      <c r="R17" s="58">
        <f t="shared" si="3"/>
        <v>469.36936936936934</v>
      </c>
      <c r="S17" s="59">
        <f t="shared" si="4"/>
        <v>468.88371841837613</v>
      </c>
      <c r="T17" s="58">
        <f>IF((SUM($E9:$E14))=0,0,(P17/(SUM($E9:$E14))*100))</f>
        <v>100</v>
      </c>
      <c r="U17" s="60">
        <f>IF((SUM($E9:$E14))=0,0,(Q17/(SUM($E9:$E14))*100))</f>
        <v>99.999960000000002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156505000</v>
      </c>
      <c r="C19" s="108"/>
      <c r="D19" s="108"/>
      <c r="E19" s="108">
        <f t="shared" ref="E19:E26" si="8">$B19      +$C19      +$D19</f>
        <v>156505000</v>
      </c>
      <c r="F19" s="109">
        <v>156505000</v>
      </c>
      <c r="G19" s="110">
        <v>156505000</v>
      </c>
      <c r="H19" s="109">
        <v>14396000</v>
      </c>
      <c r="I19" s="110">
        <v>12051794</v>
      </c>
      <c r="J19" s="109">
        <v>58546000</v>
      </c>
      <c r="K19" s="110">
        <v>52839965</v>
      </c>
      <c r="L19" s="109">
        <v>27201000</v>
      </c>
      <c r="M19" s="110">
        <v>28094396</v>
      </c>
      <c r="N19" s="109">
        <v>38708000</v>
      </c>
      <c r="O19" s="110">
        <v>63518844</v>
      </c>
      <c r="P19" s="109">
        <f t="shared" ref="P19:P26" si="9">$H19      +$J19      +$L19      +$N19</f>
        <v>138851000</v>
      </c>
      <c r="Q19" s="110">
        <f t="shared" ref="Q19:Q26" si="10">$I19      +$K19      +$M19      +$O19</f>
        <v>156504999</v>
      </c>
      <c r="R19" s="54">
        <f t="shared" ref="R19:R26" si="11">IF(($L19      =0),0,((($N19      -$L19      )/$L19      )*100))</f>
        <v>42.303591779713983</v>
      </c>
      <c r="S19" s="55">
        <f t="shared" ref="S19:S26" si="12">IF(($M19      =0),0,((($O19      -$M19      )/$M19      )*100))</f>
        <v>126.09079760960158</v>
      </c>
      <c r="T19" s="54">
        <f t="shared" ref="T19:T25" si="13">IF(($E19      =0),0,(($P19      /$E19      )*100))</f>
        <v>88.719849206095645</v>
      </c>
      <c r="U19" s="56">
        <f t="shared" ref="U19:U25" si="14">IF(($E19      =0),0,(($Q19      /$E19      )*100))</f>
        <v>99.999999361042782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156505000</v>
      </c>
      <c r="C26" s="111">
        <f>SUM(C19:C25)</f>
        <v>0</v>
      </c>
      <c r="D26" s="111"/>
      <c r="E26" s="111">
        <f t="shared" si="8"/>
        <v>156505000</v>
      </c>
      <c r="F26" s="112">
        <f t="shared" ref="F26:O26" si="15">SUM(F19:F25)</f>
        <v>156505000</v>
      </c>
      <c r="G26" s="113">
        <f t="shared" si="15"/>
        <v>156505000</v>
      </c>
      <c r="H26" s="112">
        <f t="shared" si="15"/>
        <v>14396000</v>
      </c>
      <c r="I26" s="113">
        <f t="shared" si="15"/>
        <v>12051794</v>
      </c>
      <c r="J26" s="112">
        <f t="shared" si="15"/>
        <v>58546000</v>
      </c>
      <c r="K26" s="113">
        <f t="shared" si="15"/>
        <v>52839965</v>
      </c>
      <c r="L26" s="112">
        <f t="shared" si="15"/>
        <v>27201000</v>
      </c>
      <c r="M26" s="113">
        <f t="shared" si="15"/>
        <v>28094396</v>
      </c>
      <c r="N26" s="112">
        <f t="shared" si="15"/>
        <v>38708000</v>
      </c>
      <c r="O26" s="113">
        <f t="shared" si="15"/>
        <v>63518844</v>
      </c>
      <c r="P26" s="112">
        <f t="shared" si="9"/>
        <v>138851000</v>
      </c>
      <c r="Q26" s="113">
        <f t="shared" si="10"/>
        <v>156504999</v>
      </c>
      <c r="R26" s="58">
        <f t="shared" si="11"/>
        <v>42.303591779713983</v>
      </c>
      <c r="S26" s="59">
        <f t="shared" si="12"/>
        <v>126.09079760960158</v>
      </c>
      <c r="T26" s="58">
        <f>IF(($E26-$E21-$E25)   =0,0,($P26   /($E26-$E21-$E25)   )*100)</f>
        <v>88.719849206095645</v>
      </c>
      <c r="U26" s="60">
        <f>IF(($E26-$E21-$E25)   =0,0,($Q26   /($E26-$E21-$E25)   )*100)</f>
        <v>99.999999361042782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3707000</v>
      </c>
      <c r="C34" s="108"/>
      <c r="D34" s="108"/>
      <c r="E34" s="108">
        <f>$B34      +$C34      +$D34</f>
        <v>3707000</v>
      </c>
      <c r="F34" s="109">
        <v>3707000</v>
      </c>
      <c r="G34" s="110">
        <v>3707000</v>
      </c>
      <c r="H34" s="109">
        <v>553000</v>
      </c>
      <c r="I34" s="110">
        <v>553048</v>
      </c>
      <c r="J34" s="109">
        <v>828000</v>
      </c>
      <c r="K34" s="110">
        <v>828344</v>
      </c>
      <c r="L34" s="109">
        <v>1334000</v>
      </c>
      <c r="M34" s="110">
        <v>1332967</v>
      </c>
      <c r="N34" s="109">
        <v>992000</v>
      </c>
      <c r="O34" s="110">
        <v>992642</v>
      </c>
      <c r="P34" s="109">
        <f>$H34      +$J34      +$L34      +$N34</f>
        <v>3707000</v>
      </c>
      <c r="Q34" s="110">
        <f>$I34      +$K34      +$M34      +$O34</f>
        <v>3707001</v>
      </c>
      <c r="R34" s="54">
        <f>IF(($L34      =0),0,((($N34      -$L34      )/$L34      )*100))</f>
        <v>-25.637181409295351</v>
      </c>
      <c r="S34" s="55">
        <f>IF(($M34      =0),0,((($O34      -$M34      )/$M34      )*100))</f>
        <v>-25.531389749333627</v>
      </c>
      <c r="T34" s="54">
        <f>IF(($E34      =0),0,(($P34      /$E34      )*100))</f>
        <v>100</v>
      </c>
      <c r="U34" s="56">
        <f>IF(($E34      =0),0,(($Q34      /$E34      )*100))</f>
        <v>100.00002697599137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3707000</v>
      </c>
      <c r="C35" s="111">
        <f>C34</f>
        <v>0</v>
      </c>
      <c r="D35" s="111"/>
      <c r="E35" s="111">
        <f>$B35      +$C35      +$D35</f>
        <v>3707000</v>
      </c>
      <c r="F35" s="112">
        <f t="shared" ref="F35:O35" si="17">F34</f>
        <v>3707000</v>
      </c>
      <c r="G35" s="113">
        <f t="shared" si="17"/>
        <v>3707000</v>
      </c>
      <c r="H35" s="112">
        <f t="shared" si="17"/>
        <v>553000</v>
      </c>
      <c r="I35" s="113">
        <f t="shared" si="17"/>
        <v>553048</v>
      </c>
      <c r="J35" s="112">
        <f t="shared" si="17"/>
        <v>828000</v>
      </c>
      <c r="K35" s="113">
        <f t="shared" si="17"/>
        <v>828344</v>
      </c>
      <c r="L35" s="112">
        <f t="shared" si="17"/>
        <v>1334000</v>
      </c>
      <c r="M35" s="113">
        <f t="shared" si="17"/>
        <v>1332967</v>
      </c>
      <c r="N35" s="112">
        <f t="shared" si="17"/>
        <v>992000</v>
      </c>
      <c r="O35" s="113">
        <f t="shared" si="17"/>
        <v>992642</v>
      </c>
      <c r="P35" s="112">
        <f>$H35      +$J35      +$L35      +$N35</f>
        <v>3707000</v>
      </c>
      <c r="Q35" s="113">
        <f>$I35      +$K35      +$M35      +$O35</f>
        <v>3707001</v>
      </c>
      <c r="R35" s="58">
        <f>IF(($L35      =0),0,((($N35      -$L35      )/$L35      )*100))</f>
        <v>-25.637181409295351</v>
      </c>
      <c r="S35" s="59">
        <f>IF(($M35      =0),0,((($O35      -$M35      )/$M35      )*100))</f>
        <v>-25.531389749333627</v>
      </c>
      <c r="T35" s="58">
        <f>IF($E35   =0,0,($P35   /$E35   )*100)</f>
        <v>100</v>
      </c>
      <c r="U35" s="60">
        <f>IF($E35   =0,0,($Q35   /$E35   )*100)</f>
        <v>100.00002697599137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8550000</v>
      </c>
      <c r="C37" s="108"/>
      <c r="D37" s="108"/>
      <c r="E37" s="108">
        <f t="shared" ref="E37:E42" si="18">$B37      +$C37      +$D37</f>
        <v>8550000</v>
      </c>
      <c r="F37" s="109">
        <v>8550000</v>
      </c>
      <c r="G37" s="110">
        <v>8550000</v>
      </c>
      <c r="H37" s="109"/>
      <c r="I37" s="110"/>
      <c r="J37" s="109">
        <v>3054000</v>
      </c>
      <c r="K37" s="110">
        <v>2655664</v>
      </c>
      <c r="L37" s="109"/>
      <c r="M37" s="110">
        <v>2950376</v>
      </c>
      <c r="N37" s="109">
        <v>5065000</v>
      </c>
      <c r="O37" s="110">
        <v>2513338</v>
      </c>
      <c r="P37" s="109">
        <f t="shared" ref="P37:P42" si="19">$H37      +$J37      +$L37      +$N37</f>
        <v>8119000</v>
      </c>
      <c r="Q37" s="110">
        <f t="shared" ref="Q37:Q42" si="20">$I37      +$K37      +$M37      +$O37</f>
        <v>8119378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-14.812959432967187</v>
      </c>
      <c r="T37" s="54">
        <f t="shared" ref="T37:T41" si="23">IF(($E37      =0),0,(($P37      /$E37      )*100))</f>
        <v>94.959064327485379</v>
      </c>
      <c r="U37" s="56">
        <f t="shared" ref="U37:U41" si="24">IF(($E37      =0),0,(($Q37      /$E37      )*100))</f>
        <v>94.963485380116964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24027000</v>
      </c>
      <c r="C38" s="108">
        <v>-12055000</v>
      </c>
      <c r="D38" s="108"/>
      <c r="E38" s="108">
        <f t="shared" si="18"/>
        <v>11972000</v>
      </c>
      <c r="F38" s="109">
        <v>24027000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32577000</v>
      </c>
      <c r="C42" s="111">
        <f>SUM(C37:C41)</f>
        <v>-12055000</v>
      </c>
      <c r="D42" s="111"/>
      <c r="E42" s="111">
        <f t="shared" si="18"/>
        <v>20522000</v>
      </c>
      <c r="F42" s="112">
        <f t="shared" ref="F42:O42" si="25">SUM(F37:F41)</f>
        <v>32577000</v>
      </c>
      <c r="G42" s="113">
        <f t="shared" si="25"/>
        <v>8550000</v>
      </c>
      <c r="H42" s="112">
        <f t="shared" si="25"/>
        <v>0</v>
      </c>
      <c r="I42" s="113">
        <f t="shared" si="25"/>
        <v>0</v>
      </c>
      <c r="J42" s="112">
        <f t="shared" si="25"/>
        <v>3054000</v>
      </c>
      <c r="K42" s="113">
        <f t="shared" si="25"/>
        <v>2655664</v>
      </c>
      <c r="L42" s="112">
        <f t="shared" si="25"/>
        <v>0</v>
      </c>
      <c r="M42" s="113">
        <f t="shared" si="25"/>
        <v>2950376</v>
      </c>
      <c r="N42" s="112">
        <f t="shared" si="25"/>
        <v>5065000</v>
      </c>
      <c r="O42" s="113">
        <f t="shared" si="25"/>
        <v>2513338</v>
      </c>
      <c r="P42" s="112">
        <f t="shared" si="19"/>
        <v>8119000</v>
      </c>
      <c r="Q42" s="113">
        <f t="shared" si="20"/>
        <v>8119378</v>
      </c>
      <c r="R42" s="58">
        <f t="shared" si="21"/>
        <v>0</v>
      </c>
      <c r="S42" s="59">
        <f t="shared" si="22"/>
        <v>-14.812959432967187</v>
      </c>
      <c r="T42" s="58">
        <f>IF((+$E37+$E40) =0,0,(P42   /(+$E37+$E40) )*100)</f>
        <v>94.959064327485379</v>
      </c>
      <c r="U42" s="60">
        <f>IF((+$E37+$E40) =0,0,(Q42   /(+$E37+$E40) )*100)</f>
        <v>94.963485380116964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70129000</v>
      </c>
      <c r="C53" s="108"/>
      <c r="D53" s="108"/>
      <c r="E53" s="108">
        <f t="shared" si="26"/>
        <v>70129000</v>
      </c>
      <c r="F53" s="109">
        <v>70129000</v>
      </c>
      <c r="G53" s="110">
        <v>70129000</v>
      </c>
      <c r="H53" s="109">
        <v>13832000</v>
      </c>
      <c r="I53" s="110">
        <v>13832248</v>
      </c>
      <c r="J53" s="109">
        <v>37765000</v>
      </c>
      <c r="K53" s="110">
        <v>30324051</v>
      </c>
      <c r="L53" s="109">
        <v>18532000</v>
      </c>
      <c r="M53" s="110">
        <v>27913921</v>
      </c>
      <c r="N53" s="109"/>
      <c r="O53" s="110">
        <v>18058780</v>
      </c>
      <c r="P53" s="109">
        <f t="shared" si="27"/>
        <v>70129000</v>
      </c>
      <c r="Q53" s="110">
        <f t="shared" si="28"/>
        <v>90129000</v>
      </c>
      <c r="R53" s="54">
        <f t="shared" si="29"/>
        <v>-100</v>
      </c>
      <c r="S53" s="55">
        <f t="shared" si="30"/>
        <v>-35.305469983955319</v>
      </c>
      <c r="T53" s="54">
        <f t="shared" si="31"/>
        <v>100</v>
      </c>
      <c r="U53" s="56">
        <f t="shared" si="32"/>
        <v>128.51887236378673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70129000</v>
      </c>
      <c r="C55" s="111">
        <f>SUM(C44:C54)</f>
        <v>0</v>
      </c>
      <c r="D55" s="111"/>
      <c r="E55" s="111">
        <f t="shared" si="26"/>
        <v>70129000</v>
      </c>
      <c r="F55" s="112">
        <f t="shared" ref="F55:O55" si="33">SUM(F44:F54)</f>
        <v>70129000</v>
      </c>
      <c r="G55" s="113">
        <f t="shared" si="33"/>
        <v>70129000</v>
      </c>
      <c r="H55" s="112">
        <f t="shared" si="33"/>
        <v>13832000</v>
      </c>
      <c r="I55" s="113">
        <f t="shared" si="33"/>
        <v>13832248</v>
      </c>
      <c r="J55" s="112">
        <f t="shared" si="33"/>
        <v>37765000</v>
      </c>
      <c r="K55" s="113">
        <f t="shared" si="33"/>
        <v>30324051</v>
      </c>
      <c r="L55" s="112">
        <f t="shared" si="33"/>
        <v>18532000</v>
      </c>
      <c r="M55" s="113">
        <f t="shared" si="33"/>
        <v>27913921</v>
      </c>
      <c r="N55" s="112">
        <f t="shared" si="33"/>
        <v>0</v>
      </c>
      <c r="O55" s="113">
        <f t="shared" si="33"/>
        <v>18058780</v>
      </c>
      <c r="P55" s="112">
        <f t="shared" si="27"/>
        <v>70129000</v>
      </c>
      <c r="Q55" s="113">
        <f t="shared" si="28"/>
        <v>90129000</v>
      </c>
      <c r="R55" s="58">
        <f t="shared" si="29"/>
        <v>-100</v>
      </c>
      <c r="S55" s="59">
        <f t="shared" si="30"/>
        <v>-35.305469983955319</v>
      </c>
      <c r="T55" s="58">
        <f>IF((+$E45+$E47+$E49+$E50+$E53) =0,0,(P55   /(+$E45+$E47+$E49+$E50+$E53) )*100)</f>
        <v>100</v>
      </c>
      <c r="U55" s="60">
        <f>IF((+$E45+$E47+$E49+$E50+$E53) =0,0,(Q55   /(+$E45+$E47+$E49+$E50+$E53) )*100)</f>
        <v>128.51887236378673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265418000</v>
      </c>
      <c r="C69" s="120">
        <f>SUM(C9:C16,C19:C25,C28:C31,C34,C37:C41,C44:C54,C57:C60,C63:C67)</f>
        <v>-12055000</v>
      </c>
      <c r="D69" s="120"/>
      <c r="E69" s="120">
        <f t="shared" si="35"/>
        <v>253363000</v>
      </c>
      <c r="F69" s="121">
        <f t="shared" ref="F69:O69" si="43">SUM(F9:F16,F19:F25,F28:F31,F34,F37:F41,F44:F54,F57:F60,F63:F67)</f>
        <v>265418000</v>
      </c>
      <c r="G69" s="122">
        <f t="shared" si="43"/>
        <v>241391000</v>
      </c>
      <c r="H69" s="121">
        <f t="shared" si="43"/>
        <v>29417000</v>
      </c>
      <c r="I69" s="122">
        <f t="shared" si="43"/>
        <v>27072300</v>
      </c>
      <c r="J69" s="121">
        <f t="shared" si="43"/>
        <v>100571000</v>
      </c>
      <c r="K69" s="122">
        <f t="shared" si="43"/>
        <v>87026540</v>
      </c>
      <c r="L69" s="121">
        <f t="shared" si="43"/>
        <v>47289000</v>
      </c>
      <c r="M69" s="122">
        <f t="shared" si="43"/>
        <v>60513862</v>
      </c>
      <c r="N69" s="121">
        <f t="shared" si="43"/>
        <v>46029000</v>
      </c>
      <c r="O69" s="122">
        <f t="shared" si="43"/>
        <v>86347675</v>
      </c>
      <c r="P69" s="121">
        <f t="shared" si="36"/>
        <v>223306000</v>
      </c>
      <c r="Q69" s="122">
        <f t="shared" si="37"/>
        <v>260960377</v>
      </c>
      <c r="R69" s="67">
        <f t="shared" si="38"/>
        <v>-2.6644674237137602</v>
      </c>
      <c r="S69" s="68">
        <f t="shared" si="39"/>
        <v>42.690735884614341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92.508005683724747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108.10692072198218</v>
      </c>
      <c r="V69" s="121" t="s">
        <v>36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265418000</v>
      </c>
      <c r="C75" s="120">
        <f>SUM(C9:C16,C19:C25,C28:C31,C34,C37:C41,C44:C54,C57:C60,C63:C67,C71:C72)</f>
        <v>-12055000</v>
      </c>
      <c r="D75" s="120"/>
      <c r="E75" s="120">
        <f>$B75      +$C75      +$D75</f>
        <v>253363000</v>
      </c>
      <c r="F75" s="121">
        <f t="shared" ref="F75:O75" si="46">SUM(F9:F16,F19:F25,F28:F31,F34,F37:F41,F44:F54,F57:F60,F63:F67,F71:F72)</f>
        <v>265418000</v>
      </c>
      <c r="G75" s="122">
        <f t="shared" si="46"/>
        <v>241391000</v>
      </c>
      <c r="H75" s="121">
        <f t="shared" si="46"/>
        <v>29417000</v>
      </c>
      <c r="I75" s="122">
        <f t="shared" si="46"/>
        <v>27072300</v>
      </c>
      <c r="J75" s="121">
        <f t="shared" si="46"/>
        <v>100571000</v>
      </c>
      <c r="K75" s="122">
        <f t="shared" si="46"/>
        <v>87026540</v>
      </c>
      <c r="L75" s="121">
        <f t="shared" si="46"/>
        <v>47289000</v>
      </c>
      <c r="M75" s="122">
        <f t="shared" si="46"/>
        <v>60513862</v>
      </c>
      <c r="N75" s="121">
        <f t="shared" si="46"/>
        <v>46029000</v>
      </c>
      <c r="O75" s="122">
        <f t="shared" si="46"/>
        <v>86347675</v>
      </c>
      <c r="P75" s="121">
        <f>$H75      +$J75      +$L75      +$N75</f>
        <v>223306000</v>
      </c>
      <c r="Q75" s="122">
        <f>$I75      +$K75      +$M75      +$O75</f>
        <v>260960377</v>
      </c>
      <c r="R75" s="67">
        <f>IF(($L75      =0),0,((($N75      -$L75      )/$L75      )*100))</f>
        <v>-2.6644674237137602</v>
      </c>
      <c r="S75" s="68">
        <f>IF(($M75      =0),0,((($O75      -$M75      )/$M75      )*100))</f>
        <v>42.690735884614341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92.508005683724747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108.10692072198218</v>
      </c>
      <c r="V75" s="121" t="s">
        <v>36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2NhvXJTLoSHaqXL0RPs5UM3klqN/dSPrllocT6Vd3aph5jdSoLUsRymNGKOq5YkG+yhiAzJHb8vUn1wHncthuw==" saltValue="JL5Yji0YKJ9oCeyewb3gtg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2400000</v>
      </c>
      <c r="C10" s="108"/>
      <c r="D10" s="108"/>
      <c r="E10" s="108">
        <f t="shared" ref="E10:E17" si="0">$B10      +$C10      +$D10</f>
        <v>2400000</v>
      </c>
      <c r="F10" s="109">
        <v>2400000</v>
      </c>
      <c r="G10" s="110">
        <v>2400000</v>
      </c>
      <c r="H10" s="109">
        <v>345000</v>
      </c>
      <c r="I10" s="110">
        <v>344844</v>
      </c>
      <c r="J10" s="109">
        <v>1158000</v>
      </c>
      <c r="K10" s="110">
        <v>1159043</v>
      </c>
      <c r="L10" s="109">
        <v>495000</v>
      </c>
      <c r="M10" s="110">
        <v>494504</v>
      </c>
      <c r="N10" s="109">
        <v>202000</v>
      </c>
      <c r="O10" s="110">
        <v>401752</v>
      </c>
      <c r="P10" s="109">
        <f t="shared" ref="P10:P17" si="1">$H10      +$J10      +$L10      +$N10</f>
        <v>2200000</v>
      </c>
      <c r="Q10" s="110">
        <f t="shared" ref="Q10:Q17" si="2">$I10      +$K10      +$M10      +$O10</f>
        <v>2400143</v>
      </c>
      <c r="R10" s="54">
        <f t="shared" ref="R10:R17" si="3">IF(($L10      =0),0,((($N10      -$L10      )/$L10      )*100))</f>
        <v>-59.191919191919197</v>
      </c>
      <c r="S10" s="55">
        <f t="shared" ref="S10:S17" si="4">IF(($M10      =0),0,((($O10      -$M10      )/$M10      )*100))</f>
        <v>-18.756572242084999</v>
      </c>
      <c r="T10" s="54">
        <f t="shared" ref="T10:T16" si="5">IF(($E10      =0),0,(($P10      /$E10      )*100))</f>
        <v>91.666666666666657</v>
      </c>
      <c r="U10" s="56">
        <f t="shared" ref="U10:U16" si="6">IF(($E10      =0),0,(($Q10      /$E10      )*100))</f>
        <v>100.00595833333333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8000000</v>
      </c>
      <c r="C11" s="108"/>
      <c r="D11" s="108"/>
      <c r="E11" s="108">
        <f t="shared" si="0"/>
        <v>8000000</v>
      </c>
      <c r="F11" s="109">
        <v>8000000</v>
      </c>
      <c r="G11" s="110">
        <v>8000000</v>
      </c>
      <c r="H11" s="109">
        <v>2307000</v>
      </c>
      <c r="I11" s="110">
        <v>2305656</v>
      </c>
      <c r="J11" s="109">
        <v>2693000</v>
      </c>
      <c r="K11" s="110">
        <v>3830644</v>
      </c>
      <c r="L11" s="109">
        <v>872000</v>
      </c>
      <c r="M11" s="110">
        <v>759392</v>
      </c>
      <c r="N11" s="109">
        <v>1104000</v>
      </c>
      <c r="O11" s="110">
        <v>1104777</v>
      </c>
      <c r="P11" s="109">
        <f t="shared" si="1"/>
        <v>6976000</v>
      </c>
      <c r="Q11" s="110">
        <f t="shared" si="2"/>
        <v>8000469</v>
      </c>
      <c r="R11" s="54">
        <f t="shared" si="3"/>
        <v>26.605504587155966</v>
      </c>
      <c r="S11" s="55">
        <f t="shared" si="4"/>
        <v>45.481780160970878</v>
      </c>
      <c r="T11" s="54">
        <f t="shared" si="5"/>
        <v>87.2</v>
      </c>
      <c r="U11" s="56">
        <f t="shared" si="6"/>
        <v>100.00586250000001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44320000</v>
      </c>
      <c r="C14" s="108"/>
      <c r="D14" s="108"/>
      <c r="E14" s="108">
        <f t="shared" si="0"/>
        <v>44320000</v>
      </c>
      <c r="F14" s="109">
        <v>44320000</v>
      </c>
      <c r="G14" s="110">
        <v>23000000</v>
      </c>
      <c r="H14" s="109"/>
      <c r="I14" s="110"/>
      <c r="J14" s="109">
        <v>18150000</v>
      </c>
      <c r="K14" s="110">
        <v>9859195</v>
      </c>
      <c r="L14" s="109"/>
      <c r="M14" s="110">
        <v>12571753</v>
      </c>
      <c r="N14" s="109">
        <v>4850000</v>
      </c>
      <c r="O14" s="110">
        <v>16401681</v>
      </c>
      <c r="P14" s="109">
        <f t="shared" si="1"/>
        <v>23000000</v>
      </c>
      <c r="Q14" s="110">
        <f t="shared" si="2"/>
        <v>38832629</v>
      </c>
      <c r="R14" s="54">
        <f t="shared" si="3"/>
        <v>0</v>
      </c>
      <c r="S14" s="55">
        <f t="shared" si="4"/>
        <v>30.464550170529119</v>
      </c>
      <c r="T14" s="54">
        <f t="shared" si="5"/>
        <v>51.895306859205782</v>
      </c>
      <c r="U14" s="56">
        <f t="shared" si="6"/>
        <v>87.618747743682306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2000000</v>
      </c>
      <c r="C15" s="108"/>
      <c r="D15" s="108"/>
      <c r="E15" s="108">
        <f t="shared" si="0"/>
        <v>2000000</v>
      </c>
      <c r="F15" s="109">
        <v>2000000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56720000</v>
      </c>
      <c r="C17" s="111">
        <f>SUM(C9:C16)</f>
        <v>0</v>
      </c>
      <c r="D17" s="111"/>
      <c r="E17" s="111">
        <f t="shared" si="0"/>
        <v>56720000</v>
      </c>
      <c r="F17" s="112">
        <f t="shared" ref="F17:O17" si="7">SUM(F9:F16)</f>
        <v>56720000</v>
      </c>
      <c r="G17" s="113">
        <f t="shared" si="7"/>
        <v>33400000</v>
      </c>
      <c r="H17" s="112">
        <f t="shared" si="7"/>
        <v>2652000</v>
      </c>
      <c r="I17" s="113">
        <f t="shared" si="7"/>
        <v>2650500</v>
      </c>
      <c r="J17" s="112">
        <f t="shared" si="7"/>
        <v>22001000</v>
      </c>
      <c r="K17" s="113">
        <f t="shared" si="7"/>
        <v>14848882</v>
      </c>
      <c r="L17" s="112">
        <f t="shared" si="7"/>
        <v>1367000</v>
      </c>
      <c r="M17" s="113">
        <f t="shared" si="7"/>
        <v>13825649</v>
      </c>
      <c r="N17" s="112">
        <f t="shared" si="7"/>
        <v>6156000</v>
      </c>
      <c r="O17" s="113">
        <f t="shared" si="7"/>
        <v>17908210</v>
      </c>
      <c r="P17" s="112">
        <f t="shared" si="1"/>
        <v>32176000</v>
      </c>
      <c r="Q17" s="113">
        <f t="shared" si="2"/>
        <v>49233241</v>
      </c>
      <c r="R17" s="58">
        <f t="shared" si="3"/>
        <v>350.32918800292612</v>
      </c>
      <c r="S17" s="59">
        <f t="shared" si="4"/>
        <v>29.528892278402264</v>
      </c>
      <c r="T17" s="58">
        <f>IF((SUM($E9:$E14))=0,0,(P17/(SUM($E9:$E14))*100))</f>
        <v>58.801169590643276</v>
      </c>
      <c r="U17" s="60">
        <f>IF((SUM($E9:$E14))=0,0,(Q17/(SUM($E9:$E14))*100))</f>
        <v>89.97302814327486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433487000</v>
      </c>
      <c r="C19" s="108"/>
      <c r="D19" s="108"/>
      <c r="E19" s="108">
        <f t="shared" ref="E19:E26" si="8">$B19      +$C19      +$D19</f>
        <v>433487000</v>
      </c>
      <c r="F19" s="109">
        <v>433487000</v>
      </c>
      <c r="G19" s="110">
        <v>433487000</v>
      </c>
      <c r="H19" s="109">
        <v>80182000</v>
      </c>
      <c r="I19" s="110">
        <v>80985624</v>
      </c>
      <c r="J19" s="109">
        <v>162518000</v>
      </c>
      <c r="K19" s="110">
        <v>167252521</v>
      </c>
      <c r="L19" s="109">
        <v>80609000</v>
      </c>
      <c r="M19" s="110">
        <v>88180806</v>
      </c>
      <c r="N19" s="109">
        <v>109608000</v>
      </c>
      <c r="O19" s="110">
        <v>88720932</v>
      </c>
      <c r="P19" s="109">
        <f t="shared" ref="P19:P26" si="9">$H19      +$J19      +$L19      +$N19</f>
        <v>432917000</v>
      </c>
      <c r="Q19" s="110">
        <f t="shared" ref="Q19:Q26" si="10">$I19      +$K19      +$M19      +$O19</f>
        <v>425139883</v>
      </c>
      <c r="R19" s="54">
        <f t="shared" ref="R19:R26" si="11">IF(($L19      =0),0,((($N19      -$L19      )/$L19      )*100))</f>
        <v>35.974891141187712</v>
      </c>
      <c r="S19" s="55">
        <f t="shared" ref="S19:S26" si="12">IF(($M19      =0),0,((($O19      -$M19      )/$M19      )*100))</f>
        <v>0.61252105134988222</v>
      </c>
      <c r="T19" s="54">
        <f t="shared" ref="T19:T25" si="13">IF(($E19      =0),0,(($P19      /$E19      )*100))</f>
        <v>99.868508167488301</v>
      </c>
      <c r="U19" s="56">
        <f t="shared" ref="U19:U25" si="14">IF(($E19      =0),0,(($Q19      /$E19      )*100))</f>
        <v>98.07442506926391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>
        <v>4000000</v>
      </c>
      <c r="D22" s="108"/>
      <c r="E22" s="108">
        <f t="shared" si="8"/>
        <v>4000000</v>
      </c>
      <c r="F22" s="109">
        <v>4000000</v>
      </c>
      <c r="G22" s="110">
        <v>4000000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>
        <v>4765000</v>
      </c>
      <c r="C23" s="108">
        <v>30000000</v>
      </c>
      <c r="D23" s="108"/>
      <c r="E23" s="108">
        <f t="shared" si="8"/>
        <v>34765000</v>
      </c>
      <c r="F23" s="109">
        <v>34765000</v>
      </c>
      <c r="G23" s="110">
        <v>34765000</v>
      </c>
      <c r="H23" s="109">
        <v>549000</v>
      </c>
      <c r="I23" s="110"/>
      <c r="J23" s="109">
        <v>899000</v>
      </c>
      <c r="K23" s="110">
        <v>1347133</v>
      </c>
      <c r="L23" s="109">
        <v>1765000</v>
      </c>
      <c r="M23" s="110">
        <v>2111410</v>
      </c>
      <c r="N23" s="109">
        <v>498000</v>
      </c>
      <c r="O23" s="110">
        <v>6654622</v>
      </c>
      <c r="P23" s="109">
        <f t="shared" si="9"/>
        <v>3711000</v>
      </c>
      <c r="Q23" s="110">
        <f t="shared" si="10"/>
        <v>10113165</v>
      </c>
      <c r="R23" s="54">
        <f t="shared" si="11"/>
        <v>-71.784702549575073</v>
      </c>
      <c r="S23" s="55">
        <f t="shared" si="12"/>
        <v>215.17431479437911</v>
      </c>
      <c r="T23" s="54">
        <f t="shared" si="13"/>
        <v>10.674528980296275</v>
      </c>
      <c r="U23" s="56">
        <f t="shared" si="14"/>
        <v>29.090076226089458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438252000</v>
      </c>
      <c r="C26" s="111">
        <f>SUM(C19:C25)</f>
        <v>34000000</v>
      </c>
      <c r="D26" s="111"/>
      <c r="E26" s="111">
        <f t="shared" si="8"/>
        <v>472252000</v>
      </c>
      <c r="F26" s="112">
        <f t="shared" ref="F26:O26" si="15">SUM(F19:F25)</f>
        <v>472252000</v>
      </c>
      <c r="G26" s="113">
        <f t="shared" si="15"/>
        <v>472252000</v>
      </c>
      <c r="H26" s="112">
        <f t="shared" si="15"/>
        <v>80731000</v>
      </c>
      <c r="I26" s="113">
        <f t="shared" si="15"/>
        <v>80985624</v>
      </c>
      <c r="J26" s="112">
        <f t="shared" si="15"/>
        <v>163417000</v>
      </c>
      <c r="K26" s="113">
        <f t="shared" si="15"/>
        <v>168599654</v>
      </c>
      <c r="L26" s="112">
        <f t="shared" si="15"/>
        <v>82374000</v>
      </c>
      <c r="M26" s="113">
        <f t="shared" si="15"/>
        <v>90292216</v>
      </c>
      <c r="N26" s="112">
        <f t="shared" si="15"/>
        <v>110106000</v>
      </c>
      <c r="O26" s="113">
        <f t="shared" si="15"/>
        <v>95375554</v>
      </c>
      <c r="P26" s="112">
        <f t="shared" si="9"/>
        <v>436628000</v>
      </c>
      <c r="Q26" s="113">
        <f t="shared" si="10"/>
        <v>435253048</v>
      </c>
      <c r="R26" s="58">
        <f t="shared" si="11"/>
        <v>33.66596256100226</v>
      </c>
      <c r="S26" s="59">
        <f t="shared" si="12"/>
        <v>5.6298740081869294</v>
      </c>
      <c r="T26" s="58">
        <f>IF(($E26-$E21-$E25)   =0,0,($P26   /($E26-$E21-$E25)   )*100)</f>
        <v>92.456569797481009</v>
      </c>
      <c r="U26" s="60">
        <f>IF(($E26-$E21-$E25)   =0,0,($Q26   /($E26-$E21-$E25)   )*100)</f>
        <v>92.165421851045622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189331000</v>
      </c>
      <c r="C30" s="108"/>
      <c r="D30" s="108"/>
      <c r="E30" s="108">
        <f>$B30      +$C30      +$D30</f>
        <v>189331000</v>
      </c>
      <c r="F30" s="109">
        <v>189331000</v>
      </c>
      <c r="G30" s="110">
        <v>189331000</v>
      </c>
      <c r="H30" s="109">
        <v>24431000</v>
      </c>
      <c r="I30" s="110">
        <v>35022506</v>
      </c>
      <c r="J30" s="109">
        <v>42556000</v>
      </c>
      <c r="K30" s="110">
        <v>35222714</v>
      </c>
      <c r="L30" s="109">
        <v>58478000</v>
      </c>
      <c r="M30" s="110">
        <v>60186275</v>
      </c>
      <c r="N30" s="109">
        <v>22610000</v>
      </c>
      <c r="O30" s="110">
        <v>48863567</v>
      </c>
      <c r="P30" s="109">
        <f>$H30      +$J30      +$L30      +$N30</f>
        <v>148075000</v>
      </c>
      <c r="Q30" s="110">
        <f>$I30      +$K30      +$M30      +$O30</f>
        <v>179295062</v>
      </c>
      <c r="R30" s="54">
        <f>IF(($L30      =0),0,((($N30      -$L30      )/$L30      )*100))</f>
        <v>-61.33588700023941</v>
      </c>
      <c r="S30" s="55">
        <f>IF(($M30      =0),0,((($O30      -$M30      )/$M30      )*100))</f>
        <v>-18.812774174843021</v>
      </c>
      <c r="T30" s="54">
        <f>IF(($E30      =0),0,(($P30      /$E30      )*100))</f>
        <v>78.209590611151896</v>
      </c>
      <c r="U30" s="56">
        <f>IF(($E30      =0),0,(($Q30      /$E30      )*100))</f>
        <v>94.699263195145008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189331000</v>
      </c>
      <c r="C32" s="111">
        <f>SUM(C28:C31)</f>
        <v>0</v>
      </c>
      <c r="D32" s="111"/>
      <c r="E32" s="111">
        <f>$B32      +$C32      +$D32</f>
        <v>189331000</v>
      </c>
      <c r="F32" s="112">
        <f t="shared" ref="F32:O32" si="16">SUM(F28:F31)</f>
        <v>189331000</v>
      </c>
      <c r="G32" s="113">
        <f t="shared" si="16"/>
        <v>189331000</v>
      </c>
      <c r="H32" s="112">
        <f t="shared" si="16"/>
        <v>24431000</v>
      </c>
      <c r="I32" s="113">
        <f t="shared" si="16"/>
        <v>35022506</v>
      </c>
      <c r="J32" s="112">
        <f t="shared" si="16"/>
        <v>42556000</v>
      </c>
      <c r="K32" s="113">
        <f t="shared" si="16"/>
        <v>35222714</v>
      </c>
      <c r="L32" s="112">
        <f t="shared" si="16"/>
        <v>58478000</v>
      </c>
      <c r="M32" s="113">
        <f t="shared" si="16"/>
        <v>60186275</v>
      </c>
      <c r="N32" s="112">
        <f t="shared" si="16"/>
        <v>22610000</v>
      </c>
      <c r="O32" s="113">
        <f t="shared" si="16"/>
        <v>48863567</v>
      </c>
      <c r="P32" s="112">
        <f>$H32      +$J32      +$L32      +$N32</f>
        <v>148075000</v>
      </c>
      <c r="Q32" s="113">
        <f>$I32      +$K32      +$M32      +$O32</f>
        <v>179295062</v>
      </c>
      <c r="R32" s="58">
        <f>IF(($L32      =0),0,((($N32      -$L32      )/$L32      )*100))</f>
        <v>-61.33588700023941</v>
      </c>
      <c r="S32" s="59">
        <f>IF(($M32      =0),0,((($O32      -$M32      )/$M32      )*100))</f>
        <v>-18.812774174843021</v>
      </c>
      <c r="T32" s="58">
        <f>IF($E32   =0,0,($P32   /$E32   )*100)</f>
        <v>78.209590611151896</v>
      </c>
      <c r="U32" s="60">
        <f>IF($E32   =0,0,($Q32   /$E32   )*100)</f>
        <v>94.699263195145008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6531000</v>
      </c>
      <c r="C34" s="108"/>
      <c r="D34" s="108"/>
      <c r="E34" s="108">
        <f>$B34      +$C34      +$D34</f>
        <v>6531000</v>
      </c>
      <c r="F34" s="109">
        <v>6531000</v>
      </c>
      <c r="G34" s="110">
        <v>6531000</v>
      </c>
      <c r="H34" s="109">
        <v>1633000</v>
      </c>
      <c r="I34" s="110">
        <v>2620098</v>
      </c>
      <c r="J34" s="109">
        <v>346000</v>
      </c>
      <c r="K34" s="110">
        <v>346368</v>
      </c>
      <c r="L34" s="109">
        <v>2325000</v>
      </c>
      <c r="M34" s="110">
        <v>712821</v>
      </c>
      <c r="N34" s="109">
        <v>2227000</v>
      </c>
      <c r="O34" s="110">
        <v>2851712</v>
      </c>
      <c r="P34" s="109">
        <f>$H34      +$J34      +$L34      +$N34</f>
        <v>6531000</v>
      </c>
      <c r="Q34" s="110">
        <f>$I34      +$K34      +$M34      +$O34</f>
        <v>6530999</v>
      </c>
      <c r="R34" s="54">
        <f>IF(($L34      =0),0,((($N34      -$L34      )/$L34      )*100))</f>
        <v>-4.21505376344086</v>
      </c>
      <c r="S34" s="55">
        <f>IF(($M34      =0),0,((($O34      -$M34      )/$M34      )*100))</f>
        <v>300.06004312443093</v>
      </c>
      <c r="T34" s="54">
        <f>IF(($E34      =0),0,(($P34      /$E34      )*100))</f>
        <v>100</v>
      </c>
      <c r="U34" s="56">
        <f>IF(($E34      =0),0,(($Q34      /$E34      )*100))</f>
        <v>99.999984688409128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6531000</v>
      </c>
      <c r="C35" s="111">
        <f>C34</f>
        <v>0</v>
      </c>
      <c r="D35" s="111"/>
      <c r="E35" s="111">
        <f>$B35      +$C35      +$D35</f>
        <v>6531000</v>
      </c>
      <c r="F35" s="112">
        <f t="shared" ref="F35:O35" si="17">F34</f>
        <v>6531000</v>
      </c>
      <c r="G35" s="113">
        <f t="shared" si="17"/>
        <v>6531000</v>
      </c>
      <c r="H35" s="112">
        <f t="shared" si="17"/>
        <v>1633000</v>
      </c>
      <c r="I35" s="113">
        <f t="shared" si="17"/>
        <v>2620098</v>
      </c>
      <c r="J35" s="112">
        <f t="shared" si="17"/>
        <v>346000</v>
      </c>
      <c r="K35" s="113">
        <f t="shared" si="17"/>
        <v>346368</v>
      </c>
      <c r="L35" s="112">
        <f t="shared" si="17"/>
        <v>2325000</v>
      </c>
      <c r="M35" s="113">
        <f t="shared" si="17"/>
        <v>712821</v>
      </c>
      <c r="N35" s="112">
        <f t="shared" si="17"/>
        <v>2227000</v>
      </c>
      <c r="O35" s="113">
        <f t="shared" si="17"/>
        <v>2851712</v>
      </c>
      <c r="P35" s="112">
        <f>$H35      +$J35      +$L35      +$N35</f>
        <v>6531000</v>
      </c>
      <c r="Q35" s="113">
        <f>$I35      +$K35      +$M35      +$O35</f>
        <v>6530999</v>
      </c>
      <c r="R35" s="58">
        <f>IF(($L35      =0),0,((($N35      -$L35      )/$L35      )*100))</f>
        <v>-4.21505376344086</v>
      </c>
      <c r="S35" s="59">
        <f>IF(($M35      =0),0,((($O35      -$M35      )/$M35      )*100))</f>
        <v>300.06004312443093</v>
      </c>
      <c r="T35" s="58">
        <f>IF($E35   =0,0,($P35   /$E35   )*100)</f>
        <v>100</v>
      </c>
      <c r="U35" s="60">
        <f>IF($E35   =0,0,($Q35   /$E35   )*100)</f>
        <v>99.999984688409128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11755000</v>
      </c>
      <c r="C37" s="108"/>
      <c r="D37" s="108"/>
      <c r="E37" s="108">
        <f t="shared" ref="E37:E42" si="18">$B37      +$C37      +$D37</f>
        <v>11755000</v>
      </c>
      <c r="F37" s="109">
        <v>11755000</v>
      </c>
      <c r="G37" s="110">
        <v>11755000</v>
      </c>
      <c r="H37" s="109"/>
      <c r="I37" s="110"/>
      <c r="J37" s="109">
        <v>4405000</v>
      </c>
      <c r="K37" s="110">
        <v>6161908</v>
      </c>
      <c r="L37" s="109"/>
      <c r="M37" s="110">
        <v>3362067</v>
      </c>
      <c r="N37" s="109"/>
      <c r="O37" s="110">
        <v>2210622</v>
      </c>
      <c r="P37" s="109">
        <f t="shared" ref="P37:P42" si="19">$H37      +$J37      +$L37      +$N37</f>
        <v>4405000</v>
      </c>
      <c r="Q37" s="110">
        <f t="shared" ref="Q37:Q42" si="20">$I37      +$K37      +$M37      +$O37</f>
        <v>11734597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-34.24812771429005</v>
      </c>
      <c r="T37" s="54">
        <f t="shared" ref="T37:T41" si="23">IF(($E37      =0),0,(($P37      /$E37      )*100))</f>
        <v>37.473415567843475</v>
      </c>
      <c r="U37" s="56">
        <f t="shared" ref="U37:U41" si="24">IF(($E37      =0),0,(($Q37      /$E37      )*100))</f>
        <v>99.826431305827313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36258000</v>
      </c>
      <c r="C38" s="108">
        <v>21287000</v>
      </c>
      <c r="D38" s="108"/>
      <c r="E38" s="108">
        <f t="shared" si="18"/>
        <v>57545000</v>
      </c>
      <c r="F38" s="109">
        <v>36258000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3000000</v>
      </c>
      <c r="C40" s="108"/>
      <c r="D40" s="108"/>
      <c r="E40" s="108">
        <f t="shared" si="18"/>
        <v>3000000</v>
      </c>
      <c r="F40" s="109">
        <v>3000000</v>
      </c>
      <c r="G40" s="110">
        <v>3000000</v>
      </c>
      <c r="H40" s="109"/>
      <c r="I40" s="110"/>
      <c r="J40" s="109"/>
      <c r="K40" s="110">
        <v>770552</v>
      </c>
      <c r="L40" s="109">
        <v>1538000</v>
      </c>
      <c r="M40" s="110">
        <v>1227332</v>
      </c>
      <c r="N40" s="109">
        <v>438000</v>
      </c>
      <c r="O40" s="110">
        <v>776404</v>
      </c>
      <c r="P40" s="109">
        <f t="shared" si="19"/>
        <v>1976000</v>
      </c>
      <c r="Q40" s="110">
        <f t="shared" si="20"/>
        <v>2774288</v>
      </c>
      <c r="R40" s="54">
        <f t="shared" si="21"/>
        <v>-71.521456436931075</v>
      </c>
      <c r="S40" s="55">
        <f t="shared" si="22"/>
        <v>-36.740507051066871</v>
      </c>
      <c r="T40" s="54">
        <f t="shared" si="23"/>
        <v>65.86666666666666</v>
      </c>
      <c r="U40" s="56">
        <f t="shared" si="24"/>
        <v>92.47626666666666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51013000</v>
      </c>
      <c r="C42" s="111">
        <f>SUM(C37:C41)</f>
        <v>21287000</v>
      </c>
      <c r="D42" s="111"/>
      <c r="E42" s="111">
        <f t="shared" si="18"/>
        <v>72300000</v>
      </c>
      <c r="F42" s="112">
        <f t="shared" ref="F42:O42" si="25">SUM(F37:F41)</f>
        <v>51013000</v>
      </c>
      <c r="G42" s="113">
        <f t="shared" si="25"/>
        <v>14755000</v>
      </c>
      <c r="H42" s="112">
        <f t="shared" si="25"/>
        <v>0</v>
      </c>
      <c r="I42" s="113">
        <f t="shared" si="25"/>
        <v>0</v>
      </c>
      <c r="J42" s="112">
        <f t="shared" si="25"/>
        <v>4405000</v>
      </c>
      <c r="K42" s="113">
        <f t="shared" si="25"/>
        <v>6932460</v>
      </c>
      <c r="L42" s="112">
        <f t="shared" si="25"/>
        <v>1538000</v>
      </c>
      <c r="M42" s="113">
        <f t="shared" si="25"/>
        <v>4589399</v>
      </c>
      <c r="N42" s="112">
        <f t="shared" si="25"/>
        <v>438000</v>
      </c>
      <c r="O42" s="113">
        <f t="shared" si="25"/>
        <v>2987026</v>
      </c>
      <c r="P42" s="112">
        <f t="shared" si="19"/>
        <v>6381000</v>
      </c>
      <c r="Q42" s="113">
        <f t="shared" si="20"/>
        <v>14508885</v>
      </c>
      <c r="R42" s="58">
        <f t="shared" si="21"/>
        <v>-71.521456436931075</v>
      </c>
      <c r="S42" s="59">
        <f t="shared" si="22"/>
        <v>-34.914658760330056</v>
      </c>
      <c r="T42" s="58">
        <f>IF((+$E37+$E40) =0,0,(P42   /(+$E37+$E40) )*100)</f>
        <v>43.246357167062008</v>
      </c>
      <c r="U42" s="60">
        <f>IF((+$E37+$E40) =0,0,(Q42   /(+$E37+$E40) )*100)</f>
        <v>98.331989156218242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>
        <v>155509000</v>
      </c>
      <c r="C45" s="108"/>
      <c r="D45" s="108"/>
      <c r="E45" s="108">
        <f t="shared" si="26"/>
        <v>155509000</v>
      </c>
      <c r="F45" s="109">
        <v>155509000</v>
      </c>
      <c r="G45" s="110">
        <v>155509000</v>
      </c>
      <c r="H45" s="109">
        <v>18417000</v>
      </c>
      <c r="I45" s="110">
        <v>40141578</v>
      </c>
      <c r="J45" s="109">
        <v>54472000</v>
      </c>
      <c r="K45" s="110">
        <v>28374313</v>
      </c>
      <c r="L45" s="109">
        <v>45933000</v>
      </c>
      <c r="M45" s="110">
        <v>50409999</v>
      </c>
      <c r="N45" s="109">
        <v>36687000</v>
      </c>
      <c r="O45" s="110">
        <v>36305080</v>
      </c>
      <c r="P45" s="109">
        <f t="shared" si="27"/>
        <v>155509000</v>
      </c>
      <c r="Q45" s="110">
        <f t="shared" si="28"/>
        <v>155230970</v>
      </c>
      <c r="R45" s="54">
        <f t="shared" si="29"/>
        <v>-20.129318790412121</v>
      </c>
      <c r="S45" s="55">
        <f t="shared" si="30"/>
        <v>-27.980399285467154</v>
      </c>
      <c r="T45" s="54">
        <f t="shared" si="31"/>
        <v>100</v>
      </c>
      <c r="U45" s="56">
        <f t="shared" si="32"/>
        <v>99.821212920152533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65000000</v>
      </c>
      <c r="C53" s="108"/>
      <c r="D53" s="108"/>
      <c r="E53" s="108">
        <f t="shared" si="26"/>
        <v>65000000</v>
      </c>
      <c r="F53" s="109">
        <v>65000000</v>
      </c>
      <c r="G53" s="110">
        <v>65000000</v>
      </c>
      <c r="H53" s="109">
        <v>7987000</v>
      </c>
      <c r="I53" s="110">
        <v>7728981</v>
      </c>
      <c r="J53" s="109">
        <v>20557000</v>
      </c>
      <c r="K53" s="110">
        <v>20602655</v>
      </c>
      <c r="L53" s="109">
        <v>3805000</v>
      </c>
      <c r="M53" s="110">
        <v>4746050</v>
      </c>
      <c r="N53" s="109">
        <v>20257000</v>
      </c>
      <c r="O53" s="110">
        <v>31972885</v>
      </c>
      <c r="P53" s="109">
        <f t="shared" si="27"/>
        <v>52606000</v>
      </c>
      <c r="Q53" s="110">
        <f t="shared" si="28"/>
        <v>65050571</v>
      </c>
      <c r="R53" s="54">
        <f t="shared" si="29"/>
        <v>432.37844940867279</v>
      </c>
      <c r="S53" s="55">
        <f t="shared" si="30"/>
        <v>573.67358118856737</v>
      </c>
      <c r="T53" s="54">
        <f t="shared" si="31"/>
        <v>80.932307692307688</v>
      </c>
      <c r="U53" s="56">
        <f t="shared" si="32"/>
        <v>100.07780153846153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220509000</v>
      </c>
      <c r="C55" s="111">
        <f>SUM(C44:C54)</f>
        <v>0</v>
      </c>
      <c r="D55" s="111"/>
      <c r="E55" s="111">
        <f t="shared" si="26"/>
        <v>220509000</v>
      </c>
      <c r="F55" s="112">
        <f t="shared" ref="F55:O55" si="33">SUM(F44:F54)</f>
        <v>220509000</v>
      </c>
      <c r="G55" s="113">
        <f t="shared" si="33"/>
        <v>220509000</v>
      </c>
      <c r="H55" s="112">
        <f t="shared" si="33"/>
        <v>26404000</v>
      </c>
      <c r="I55" s="113">
        <f t="shared" si="33"/>
        <v>47870559</v>
      </c>
      <c r="J55" s="112">
        <f t="shared" si="33"/>
        <v>75029000</v>
      </c>
      <c r="K55" s="113">
        <f t="shared" si="33"/>
        <v>48976968</v>
      </c>
      <c r="L55" s="112">
        <f t="shared" si="33"/>
        <v>49738000</v>
      </c>
      <c r="M55" s="113">
        <f t="shared" si="33"/>
        <v>55156049</v>
      </c>
      <c r="N55" s="112">
        <f t="shared" si="33"/>
        <v>56944000</v>
      </c>
      <c r="O55" s="113">
        <f t="shared" si="33"/>
        <v>68277965</v>
      </c>
      <c r="P55" s="112">
        <f t="shared" si="27"/>
        <v>208115000</v>
      </c>
      <c r="Q55" s="113">
        <f t="shared" si="28"/>
        <v>220281541</v>
      </c>
      <c r="R55" s="58">
        <f t="shared" si="29"/>
        <v>14.487916683421126</v>
      </c>
      <c r="S55" s="59">
        <f t="shared" si="30"/>
        <v>23.790529303503956</v>
      </c>
      <c r="T55" s="58">
        <f>IF((+$E45+$E47+$E49+$E50+$E53) =0,0,(P55   /(+$E45+$E47+$E49+$E50+$E53) )*100)</f>
        <v>94.379367735557267</v>
      </c>
      <c r="U55" s="60">
        <f>IF((+$E45+$E47+$E49+$E50+$E53) =0,0,(Q55   /(+$E45+$E47+$E49+$E50+$E53) )*100)</f>
        <v>99.896848201207206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962356000</v>
      </c>
      <c r="C69" s="120">
        <f>SUM(C9:C16,C19:C25,C28:C31,C34,C37:C41,C44:C54,C57:C60,C63:C67)</f>
        <v>55287000</v>
      </c>
      <c r="D69" s="120"/>
      <c r="E69" s="120">
        <f t="shared" si="35"/>
        <v>1017643000</v>
      </c>
      <c r="F69" s="121">
        <f t="shared" ref="F69:O69" si="43">SUM(F9:F16,F19:F25,F28:F31,F34,F37:F41,F44:F54,F57:F60,F63:F67)</f>
        <v>996356000</v>
      </c>
      <c r="G69" s="122">
        <f t="shared" si="43"/>
        <v>936778000</v>
      </c>
      <c r="H69" s="121">
        <f t="shared" si="43"/>
        <v>135851000</v>
      </c>
      <c r="I69" s="122">
        <f t="shared" si="43"/>
        <v>169149287</v>
      </c>
      <c r="J69" s="121">
        <f t="shared" si="43"/>
        <v>307754000</v>
      </c>
      <c r="K69" s="122">
        <f t="shared" si="43"/>
        <v>274927046</v>
      </c>
      <c r="L69" s="121">
        <f t="shared" si="43"/>
        <v>195820000</v>
      </c>
      <c r="M69" s="122">
        <f t="shared" si="43"/>
        <v>224762409</v>
      </c>
      <c r="N69" s="121">
        <f t="shared" si="43"/>
        <v>198481000</v>
      </c>
      <c r="O69" s="122">
        <f t="shared" si="43"/>
        <v>236264034</v>
      </c>
      <c r="P69" s="121">
        <f t="shared" si="36"/>
        <v>837906000</v>
      </c>
      <c r="Q69" s="122">
        <f t="shared" si="37"/>
        <v>905102776</v>
      </c>
      <c r="R69" s="67">
        <f t="shared" si="38"/>
        <v>1.3589010315595955</v>
      </c>
      <c r="S69" s="68">
        <f t="shared" si="39"/>
        <v>5.117236930842826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87.455145507035809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94.468705289020534</v>
      </c>
      <c r="V69" s="121" t="s">
        <v>36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962356000</v>
      </c>
      <c r="C75" s="120">
        <f>SUM(C9:C16,C19:C25,C28:C31,C34,C37:C41,C44:C54,C57:C60,C63:C67,C71:C72)</f>
        <v>55287000</v>
      </c>
      <c r="D75" s="120"/>
      <c r="E75" s="120">
        <f>$B75      +$C75      +$D75</f>
        <v>1017643000</v>
      </c>
      <c r="F75" s="121">
        <f t="shared" ref="F75:O75" si="46">SUM(F9:F16,F19:F25,F28:F31,F34,F37:F41,F44:F54,F57:F60,F63:F67,F71:F72)</f>
        <v>996356000</v>
      </c>
      <c r="G75" s="122">
        <f t="shared" si="46"/>
        <v>936778000</v>
      </c>
      <c r="H75" s="121">
        <f t="shared" si="46"/>
        <v>135851000</v>
      </c>
      <c r="I75" s="122">
        <f t="shared" si="46"/>
        <v>169149287</v>
      </c>
      <c r="J75" s="121">
        <f t="shared" si="46"/>
        <v>307754000</v>
      </c>
      <c r="K75" s="122">
        <f t="shared" si="46"/>
        <v>274927046</v>
      </c>
      <c r="L75" s="121">
        <f t="shared" si="46"/>
        <v>195820000</v>
      </c>
      <c r="M75" s="122">
        <f t="shared" si="46"/>
        <v>224762409</v>
      </c>
      <c r="N75" s="121">
        <f t="shared" si="46"/>
        <v>198481000</v>
      </c>
      <c r="O75" s="122">
        <f t="shared" si="46"/>
        <v>236264034</v>
      </c>
      <c r="P75" s="121">
        <f>$H75      +$J75      +$L75      +$N75</f>
        <v>837906000</v>
      </c>
      <c r="Q75" s="122">
        <f>$I75      +$K75      +$M75      +$O75</f>
        <v>905102776</v>
      </c>
      <c r="R75" s="67">
        <f>IF(($L75      =0),0,((($N75      -$L75      )/$L75      )*100))</f>
        <v>1.3589010315595955</v>
      </c>
      <c r="S75" s="68">
        <f>IF(($M75      =0),0,((($O75      -$M75      )/$M75      )*100))</f>
        <v>5.117236930842826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87.455145507035809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94.468705289020534</v>
      </c>
      <c r="V75" s="121" t="s">
        <v>36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oHY+VBlqFGjyZWtzYxzkpbSTwlwQdnymJ9EfC6SvP5jzf2O8eIMB/i4JGgIbLXsdrcBpFNxgER0MrJ37PzDcTQ==" saltValue="+K4w2oiN3rPDwxAr/N5m3A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3500000</v>
      </c>
      <c r="C10" s="108"/>
      <c r="D10" s="108"/>
      <c r="E10" s="108">
        <f t="shared" ref="E10:E17" si="0">$B10      +$C10      +$D10</f>
        <v>3500000</v>
      </c>
      <c r="F10" s="109">
        <v>3500000</v>
      </c>
      <c r="G10" s="110">
        <v>3500000</v>
      </c>
      <c r="H10" s="109">
        <v>310000</v>
      </c>
      <c r="I10" s="110">
        <v>230000</v>
      </c>
      <c r="J10" s="109">
        <v>237000</v>
      </c>
      <c r="K10" s="110">
        <v>454937</v>
      </c>
      <c r="L10" s="109">
        <v>370000</v>
      </c>
      <c r="M10" s="110">
        <v>369726</v>
      </c>
      <c r="N10" s="109">
        <v>1702000</v>
      </c>
      <c r="O10" s="110">
        <v>1301929</v>
      </c>
      <c r="P10" s="109">
        <f t="shared" ref="P10:P17" si="1">$H10      +$J10      +$L10      +$N10</f>
        <v>2619000</v>
      </c>
      <c r="Q10" s="110">
        <f t="shared" ref="Q10:Q17" si="2">$I10      +$K10      +$M10      +$O10</f>
        <v>2356592</v>
      </c>
      <c r="R10" s="54">
        <f t="shared" ref="R10:R17" si="3">IF(($L10      =0),0,((($N10      -$L10      )/$L10      )*100))</f>
        <v>360</v>
      </c>
      <c r="S10" s="55">
        <f t="shared" ref="S10:S17" si="4">IF(($M10      =0),0,((($O10      -$M10      )/$M10      )*100))</f>
        <v>252.13347181426244</v>
      </c>
      <c r="T10" s="54">
        <f t="shared" ref="T10:T16" si="5">IF(($E10      =0),0,(($P10      /$E10      )*100))</f>
        <v>74.828571428571436</v>
      </c>
      <c r="U10" s="56">
        <f t="shared" ref="U10:U16" si="6">IF(($E10      =0),0,(($Q10      /$E10      )*100))</f>
        <v>67.331199999999995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22774000</v>
      </c>
      <c r="C11" s="108"/>
      <c r="D11" s="108"/>
      <c r="E11" s="108">
        <f t="shared" si="0"/>
        <v>22774000</v>
      </c>
      <c r="F11" s="109">
        <v>22774000</v>
      </c>
      <c r="G11" s="110">
        <v>22774000</v>
      </c>
      <c r="H11" s="109">
        <v>4734000</v>
      </c>
      <c r="I11" s="110">
        <v>12000000</v>
      </c>
      <c r="J11" s="109">
        <v>4679000</v>
      </c>
      <c r="K11" s="110"/>
      <c r="L11" s="109">
        <v>4240000</v>
      </c>
      <c r="M11" s="110">
        <v>10774000</v>
      </c>
      <c r="N11" s="109">
        <v>4657000</v>
      </c>
      <c r="O11" s="110"/>
      <c r="P11" s="109">
        <f t="shared" si="1"/>
        <v>18310000</v>
      </c>
      <c r="Q11" s="110">
        <f t="shared" si="2"/>
        <v>22774000</v>
      </c>
      <c r="R11" s="54">
        <f t="shared" si="3"/>
        <v>9.834905660377359</v>
      </c>
      <c r="S11" s="55">
        <f t="shared" si="4"/>
        <v>-100</v>
      </c>
      <c r="T11" s="54">
        <f t="shared" si="5"/>
        <v>80.398700272240276</v>
      </c>
      <c r="U11" s="56">
        <f t="shared" si="6"/>
        <v>100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/>
      <c r="C15" s="108"/>
      <c r="D15" s="108"/>
      <c r="E15" s="108">
        <f t="shared" si="0"/>
        <v>0</v>
      </c>
      <c r="F15" s="109">
        <v>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26274000</v>
      </c>
      <c r="C17" s="111">
        <f>SUM(C9:C16)</f>
        <v>0</v>
      </c>
      <c r="D17" s="111"/>
      <c r="E17" s="111">
        <f t="shared" si="0"/>
        <v>26274000</v>
      </c>
      <c r="F17" s="112">
        <f t="shared" ref="F17:O17" si="7">SUM(F9:F16)</f>
        <v>26274000</v>
      </c>
      <c r="G17" s="113">
        <f t="shared" si="7"/>
        <v>26274000</v>
      </c>
      <c r="H17" s="112">
        <f t="shared" si="7"/>
        <v>5044000</v>
      </c>
      <c r="I17" s="113">
        <f t="shared" si="7"/>
        <v>12230000</v>
      </c>
      <c r="J17" s="112">
        <f t="shared" si="7"/>
        <v>4916000</v>
      </c>
      <c r="K17" s="113">
        <f t="shared" si="7"/>
        <v>454937</v>
      </c>
      <c r="L17" s="112">
        <f t="shared" si="7"/>
        <v>4610000</v>
      </c>
      <c r="M17" s="113">
        <f t="shared" si="7"/>
        <v>11143726</v>
      </c>
      <c r="N17" s="112">
        <f t="shared" si="7"/>
        <v>6359000</v>
      </c>
      <c r="O17" s="113">
        <f t="shared" si="7"/>
        <v>1301929</v>
      </c>
      <c r="P17" s="112">
        <f t="shared" si="1"/>
        <v>20929000</v>
      </c>
      <c r="Q17" s="113">
        <f t="shared" si="2"/>
        <v>25130592</v>
      </c>
      <c r="R17" s="58">
        <f t="shared" si="3"/>
        <v>37.939262472885034</v>
      </c>
      <c r="S17" s="59">
        <f t="shared" si="4"/>
        <v>-88.316932774549556</v>
      </c>
      <c r="T17" s="58">
        <f>IF((SUM($E9:$E14))=0,0,(P17/(SUM($E9:$E14))*100))</f>
        <v>79.656694831392244</v>
      </c>
      <c r="U17" s="60">
        <f>IF((SUM($E9:$E14))=0,0,(Q17/(SUM($E9:$E14))*100))</f>
        <v>95.648138844485047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5000000</v>
      </c>
      <c r="H22" s="109"/>
      <c r="I22" s="110"/>
      <c r="J22" s="109"/>
      <c r="K22" s="110"/>
      <c r="L22" s="109"/>
      <c r="M22" s="110"/>
      <c r="N22" s="109">
        <v>1502000</v>
      </c>
      <c r="O22" s="110"/>
      <c r="P22" s="109">
        <f t="shared" si="9"/>
        <v>1502000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>
        <v>2254000</v>
      </c>
      <c r="W23" s="110">
        <v>2254000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5000000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1502000</v>
      </c>
      <c r="O26" s="113">
        <f t="shared" si="15"/>
        <v>0</v>
      </c>
      <c r="P26" s="112">
        <f t="shared" si="9"/>
        <v>1502000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>
        <f>SUM(V19:V25)</f>
        <v>2254000</v>
      </c>
      <c r="W26" s="113">
        <f>SUM(W19:W25)</f>
        <v>2254000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2939000</v>
      </c>
      <c r="C34" s="108"/>
      <c r="D34" s="108"/>
      <c r="E34" s="108">
        <f>$B34      +$C34      +$D34</f>
        <v>2939000</v>
      </c>
      <c r="F34" s="109">
        <v>2939000</v>
      </c>
      <c r="G34" s="110">
        <v>2939000</v>
      </c>
      <c r="H34" s="109">
        <v>735000</v>
      </c>
      <c r="I34" s="110">
        <v>4760434</v>
      </c>
      <c r="J34" s="109"/>
      <c r="K34" s="110"/>
      <c r="L34" s="109"/>
      <c r="M34" s="110">
        <v>-1821433</v>
      </c>
      <c r="N34" s="109"/>
      <c r="O34" s="110"/>
      <c r="P34" s="109">
        <f>$H34      +$J34      +$L34      +$N34</f>
        <v>735000</v>
      </c>
      <c r="Q34" s="110">
        <f>$I34      +$K34      +$M34      +$O34</f>
        <v>2939001</v>
      </c>
      <c r="R34" s="54">
        <f>IF(($L34      =0),0,((($N34      -$L34      )/$L34      )*100))</f>
        <v>0</v>
      </c>
      <c r="S34" s="55">
        <f>IF(($M34      =0),0,((($O34      -$M34      )/$M34      )*100))</f>
        <v>-100</v>
      </c>
      <c r="T34" s="54">
        <f>IF(($E34      =0),0,(($P34      /$E34      )*100))</f>
        <v>25.008506294658044</v>
      </c>
      <c r="U34" s="56">
        <f>IF(($E34      =0),0,(($Q34      /$E34      )*100))</f>
        <v>100.00003402517864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2939000</v>
      </c>
      <c r="C35" s="111">
        <f>C34</f>
        <v>0</v>
      </c>
      <c r="D35" s="111"/>
      <c r="E35" s="111">
        <f>$B35      +$C35      +$D35</f>
        <v>2939000</v>
      </c>
      <c r="F35" s="112">
        <f t="shared" ref="F35:O35" si="17">F34</f>
        <v>2939000</v>
      </c>
      <c r="G35" s="113">
        <f t="shared" si="17"/>
        <v>2939000</v>
      </c>
      <c r="H35" s="112">
        <f t="shared" si="17"/>
        <v>735000</v>
      </c>
      <c r="I35" s="113">
        <f t="shared" si="17"/>
        <v>4760434</v>
      </c>
      <c r="J35" s="112">
        <f t="shared" si="17"/>
        <v>0</v>
      </c>
      <c r="K35" s="113">
        <f t="shared" si="17"/>
        <v>0</v>
      </c>
      <c r="L35" s="112">
        <f t="shared" si="17"/>
        <v>0</v>
      </c>
      <c r="M35" s="113">
        <f t="shared" si="17"/>
        <v>-1821433</v>
      </c>
      <c r="N35" s="112">
        <f t="shared" si="17"/>
        <v>0</v>
      </c>
      <c r="O35" s="113">
        <f t="shared" si="17"/>
        <v>0</v>
      </c>
      <c r="P35" s="112">
        <f>$H35      +$J35      +$L35      +$N35</f>
        <v>735000</v>
      </c>
      <c r="Q35" s="113">
        <f>$I35      +$K35      +$M35      +$O35</f>
        <v>2939001</v>
      </c>
      <c r="R35" s="58">
        <f>IF(($L35      =0),0,((($N35      -$L35      )/$L35      )*100))</f>
        <v>0</v>
      </c>
      <c r="S35" s="59">
        <f>IF(($M35      =0),0,((($O35      -$M35      )/$M35      )*100))</f>
        <v>-100</v>
      </c>
      <c r="T35" s="58">
        <f>IF($E35   =0,0,($P35   /$E35   )*100)</f>
        <v>25.008506294658044</v>
      </c>
      <c r="U35" s="60">
        <f>IF($E35   =0,0,($Q35   /$E35   )*100)</f>
        <v>100.00003402517864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40000000</v>
      </c>
      <c r="C37" s="108"/>
      <c r="D37" s="108"/>
      <c r="E37" s="108">
        <f t="shared" ref="E37:E42" si="18">$B37      +$C37      +$D37</f>
        <v>40000000</v>
      </c>
      <c r="F37" s="109">
        <v>40000000</v>
      </c>
      <c r="G37" s="110">
        <v>40000000</v>
      </c>
      <c r="H37" s="109">
        <v>14268000</v>
      </c>
      <c r="I37" s="110">
        <v>14268503</v>
      </c>
      <c r="J37" s="109">
        <v>9167000</v>
      </c>
      <c r="K37" s="110">
        <v>9965452</v>
      </c>
      <c r="L37" s="109">
        <v>10974000</v>
      </c>
      <c r="M37" s="110">
        <v>13813078</v>
      </c>
      <c r="N37" s="109">
        <v>5591000</v>
      </c>
      <c r="O37" s="110">
        <v>-474516</v>
      </c>
      <c r="P37" s="109">
        <f t="shared" ref="P37:P42" si="19">$H37      +$J37      +$L37      +$N37</f>
        <v>40000000</v>
      </c>
      <c r="Q37" s="110">
        <f t="shared" ref="Q37:Q42" si="20">$I37      +$K37      +$M37      +$O37</f>
        <v>37572517</v>
      </c>
      <c r="R37" s="54">
        <f t="shared" ref="R37:R42" si="21">IF(($L37      =0),0,((($N37      -$L37      )/$L37      )*100))</f>
        <v>-49.052305449243669</v>
      </c>
      <c r="S37" s="55">
        <f t="shared" ref="S37:S42" si="22">IF(($M37      =0),0,((($O37      -$M37      )/$M37      )*100))</f>
        <v>-103.43526620207312</v>
      </c>
      <c r="T37" s="54">
        <f t="shared" ref="T37:T41" si="23">IF(($E37      =0),0,(($P37      /$E37      )*100))</f>
        <v>100</v>
      </c>
      <c r="U37" s="56">
        <f t="shared" ref="U37:U41" si="24">IF(($E37      =0),0,(($Q37      /$E37      )*100))</f>
        <v>93.931292499999998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121000</v>
      </c>
      <c r="C38" s="108">
        <v>-121000</v>
      </c>
      <c r="D38" s="108"/>
      <c r="E38" s="108">
        <f t="shared" si="18"/>
        <v>0</v>
      </c>
      <c r="F38" s="109">
        <v>121000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40121000</v>
      </c>
      <c r="C42" s="111">
        <f>SUM(C37:C41)</f>
        <v>-121000</v>
      </c>
      <c r="D42" s="111"/>
      <c r="E42" s="111">
        <f t="shared" si="18"/>
        <v>40000000</v>
      </c>
      <c r="F42" s="112">
        <f t="shared" ref="F42:O42" si="25">SUM(F37:F41)</f>
        <v>40121000</v>
      </c>
      <c r="G42" s="113">
        <f t="shared" si="25"/>
        <v>40000000</v>
      </c>
      <c r="H42" s="112">
        <f t="shared" si="25"/>
        <v>14268000</v>
      </c>
      <c r="I42" s="113">
        <f t="shared" si="25"/>
        <v>14268503</v>
      </c>
      <c r="J42" s="112">
        <f t="shared" si="25"/>
        <v>9167000</v>
      </c>
      <c r="K42" s="113">
        <f t="shared" si="25"/>
        <v>9965452</v>
      </c>
      <c r="L42" s="112">
        <f t="shared" si="25"/>
        <v>10974000</v>
      </c>
      <c r="M42" s="113">
        <f t="shared" si="25"/>
        <v>13813078</v>
      </c>
      <c r="N42" s="112">
        <f t="shared" si="25"/>
        <v>5591000</v>
      </c>
      <c r="O42" s="113">
        <f t="shared" si="25"/>
        <v>-474516</v>
      </c>
      <c r="P42" s="112">
        <f t="shared" si="19"/>
        <v>40000000</v>
      </c>
      <c r="Q42" s="113">
        <f t="shared" si="20"/>
        <v>37572517</v>
      </c>
      <c r="R42" s="58">
        <f t="shared" si="21"/>
        <v>-49.052305449243669</v>
      </c>
      <c r="S42" s="59">
        <f t="shared" si="22"/>
        <v>-103.43526620207312</v>
      </c>
      <c r="T42" s="58">
        <f>IF((+$E37+$E40) =0,0,(P42   /(+$E37+$E40) )*100)</f>
        <v>100</v>
      </c>
      <c r="U42" s="60">
        <f>IF((+$E37+$E40) =0,0,(Q42   /(+$E37+$E40) )*100)</f>
        <v>93.931292499999998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>
        <v>5000000</v>
      </c>
      <c r="C46" s="108"/>
      <c r="D46" s="108"/>
      <c r="E46" s="108">
        <f t="shared" si="26"/>
        <v>5000000</v>
      </c>
      <c r="F46" s="109">
        <v>5000000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5000000</v>
      </c>
      <c r="C55" s="111">
        <f>SUM(C44:C54)</f>
        <v>0</v>
      </c>
      <c r="D55" s="111"/>
      <c r="E55" s="111">
        <f t="shared" si="26"/>
        <v>5000000</v>
      </c>
      <c r="F55" s="112">
        <f t="shared" ref="F55:O55" si="33">SUM(F44:F54)</f>
        <v>5000000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74334000</v>
      </c>
      <c r="C69" s="120">
        <f>SUM(C9:C16,C19:C25,C28:C31,C34,C37:C41,C44:C54,C57:C60,C63:C67)</f>
        <v>-121000</v>
      </c>
      <c r="D69" s="120"/>
      <c r="E69" s="120">
        <f t="shared" si="35"/>
        <v>74213000</v>
      </c>
      <c r="F69" s="121">
        <f t="shared" ref="F69:O69" si="43">SUM(F9:F16,F19:F25,F28:F31,F34,F37:F41,F44:F54,F57:F60,F63:F67)</f>
        <v>74334000</v>
      </c>
      <c r="G69" s="122">
        <f t="shared" si="43"/>
        <v>74213000</v>
      </c>
      <c r="H69" s="121">
        <f t="shared" si="43"/>
        <v>20047000</v>
      </c>
      <c r="I69" s="122">
        <f t="shared" si="43"/>
        <v>31258937</v>
      </c>
      <c r="J69" s="121">
        <f t="shared" si="43"/>
        <v>14083000</v>
      </c>
      <c r="K69" s="122">
        <f t="shared" si="43"/>
        <v>10420389</v>
      </c>
      <c r="L69" s="121">
        <f t="shared" si="43"/>
        <v>15584000</v>
      </c>
      <c r="M69" s="122">
        <f t="shared" si="43"/>
        <v>23135371</v>
      </c>
      <c r="N69" s="121">
        <f t="shared" si="43"/>
        <v>13452000</v>
      </c>
      <c r="O69" s="122">
        <f t="shared" si="43"/>
        <v>827413</v>
      </c>
      <c r="P69" s="121">
        <f t="shared" si="36"/>
        <v>63166000</v>
      </c>
      <c r="Q69" s="122">
        <f t="shared" si="37"/>
        <v>65642110</v>
      </c>
      <c r="R69" s="67">
        <f t="shared" si="38"/>
        <v>-13.680698151950718</v>
      </c>
      <c r="S69" s="68">
        <f t="shared" si="39"/>
        <v>-96.42360176545256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91.263201999624343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94.840723563492418</v>
      </c>
      <c r="V69" s="121">
        <f>SUM(V9:V16,V19:V25,V28:V31,V34,V37:V41,V44:V54,V57:V60,V63:V67)</f>
        <v>2254000</v>
      </c>
      <c r="W69" s="122">
        <f>SUM(W9:W16,W19:W25,W28:W31,W34,W37:W41,W44:W54,W57:W60,W63:W67)</f>
        <v>2254000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70975000</v>
      </c>
      <c r="C71" s="108"/>
      <c r="D71" s="108"/>
      <c r="E71" s="108">
        <f>$B71      +$C71      +$D71</f>
        <v>70975000</v>
      </c>
      <c r="F71" s="109">
        <v>70975000</v>
      </c>
      <c r="G71" s="110">
        <v>70975000</v>
      </c>
      <c r="H71" s="109">
        <v>24315000</v>
      </c>
      <c r="I71" s="110">
        <v>9066542</v>
      </c>
      <c r="J71" s="109">
        <v>12462000</v>
      </c>
      <c r="K71" s="110">
        <v>36337991</v>
      </c>
      <c r="L71" s="109">
        <v>2124000</v>
      </c>
      <c r="M71" s="110">
        <v>9247581</v>
      </c>
      <c r="N71" s="109">
        <v>31504000</v>
      </c>
      <c r="O71" s="110">
        <v>6849685</v>
      </c>
      <c r="P71" s="109">
        <f>$H71      +$J71      +$L71      +$N71</f>
        <v>70405000</v>
      </c>
      <c r="Q71" s="110">
        <f>$I71      +$K71      +$M71      +$O71</f>
        <v>61501799</v>
      </c>
      <c r="R71" s="54">
        <f>IF(($L71      =0),0,((($N71      -$L71      )/$L71      )*100))</f>
        <v>1383.2391713747645</v>
      </c>
      <c r="S71" s="55">
        <f>IF(($M71      =0),0,((($O71      -$M71      )/$M71      )*100))</f>
        <v>-25.929981040447224</v>
      </c>
      <c r="T71" s="54">
        <f>IF(($E71      =0),0,(($P71      /$E71      )*100))</f>
        <v>99.196900317013032</v>
      </c>
      <c r="U71" s="56">
        <f>IF(($E71      =0),0,(($Q71      /$E71      )*100))</f>
        <v>86.652763649172243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70975000</v>
      </c>
      <c r="C73" s="117">
        <f>SUM(C71:C72)</f>
        <v>0</v>
      </c>
      <c r="D73" s="117"/>
      <c r="E73" s="117">
        <f>$B73      +$C73      +$D73</f>
        <v>70975000</v>
      </c>
      <c r="F73" s="118">
        <f t="shared" ref="F73:O73" si="44">SUM(F71:F72)</f>
        <v>70975000</v>
      </c>
      <c r="G73" s="119">
        <f t="shared" si="44"/>
        <v>70975000</v>
      </c>
      <c r="H73" s="118">
        <f t="shared" si="44"/>
        <v>24315000</v>
      </c>
      <c r="I73" s="119">
        <f t="shared" si="44"/>
        <v>9066542</v>
      </c>
      <c r="J73" s="118">
        <f t="shared" si="44"/>
        <v>12462000</v>
      </c>
      <c r="K73" s="119">
        <f t="shared" si="44"/>
        <v>36337991</v>
      </c>
      <c r="L73" s="118">
        <f t="shared" si="44"/>
        <v>2124000</v>
      </c>
      <c r="M73" s="119">
        <f t="shared" si="44"/>
        <v>9247581</v>
      </c>
      <c r="N73" s="118">
        <f t="shared" si="44"/>
        <v>31504000</v>
      </c>
      <c r="O73" s="119">
        <f t="shared" si="44"/>
        <v>6849685</v>
      </c>
      <c r="P73" s="118">
        <f>$H73      +$J73      +$L73      +$N73</f>
        <v>70405000</v>
      </c>
      <c r="Q73" s="119">
        <f>$I73      +$K73      +$M73      +$O73</f>
        <v>61501799</v>
      </c>
      <c r="R73" s="63">
        <f>IF(($L73      =0),0,((($N73      -$L73      )/$L73      )*100))</f>
        <v>1383.2391713747645</v>
      </c>
      <c r="S73" s="64">
        <f>IF(($M73      =0),0,((($O73      -$M73      )/$M73      )*100))</f>
        <v>-25.929981040447224</v>
      </c>
      <c r="T73" s="63">
        <f>IF(($E71      =0),0,(($P71      /$E71      )*100))</f>
        <v>99.196900317013032</v>
      </c>
      <c r="U73" s="65">
        <f>IF($E71   =0,0,($Q71   /$E71 )*100)</f>
        <v>86.652763649172243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70975000</v>
      </c>
      <c r="C74" s="120">
        <f>SUM(C71:C72)</f>
        <v>0</v>
      </c>
      <c r="D74" s="120"/>
      <c r="E74" s="120">
        <f>$B74      +$C74      +$D74</f>
        <v>70975000</v>
      </c>
      <c r="F74" s="121">
        <f t="shared" ref="F74:O74" si="45">SUM(F71:F72)</f>
        <v>70975000</v>
      </c>
      <c r="G74" s="122">
        <f t="shared" si="45"/>
        <v>70975000</v>
      </c>
      <c r="H74" s="121">
        <f t="shared" si="45"/>
        <v>24315000</v>
      </c>
      <c r="I74" s="122">
        <f t="shared" si="45"/>
        <v>9066542</v>
      </c>
      <c r="J74" s="121">
        <f t="shared" si="45"/>
        <v>12462000</v>
      </c>
      <c r="K74" s="122">
        <f t="shared" si="45"/>
        <v>36337991</v>
      </c>
      <c r="L74" s="121">
        <f t="shared" si="45"/>
        <v>2124000</v>
      </c>
      <c r="M74" s="122">
        <f t="shared" si="45"/>
        <v>9247581</v>
      </c>
      <c r="N74" s="121">
        <f t="shared" si="45"/>
        <v>31504000</v>
      </c>
      <c r="O74" s="122">
        <f t="shared" si="45"/>
        <v>6849685</v>
      </c>
      <c r="P74" s="121">
        <f>$H74      +$J74      +$L74      +$N74</f>
        <v>70405000</v>
      </c>
      <c r="Q74" s="122">
        <f>$I74      +$K74      +$M74      +$O74</f>
        <v>61501799</v>
      </c>
      <c r="R74" s="67">
        <f>IF(($L74      =0),0,((($N74      -$L74      )/$L74      )*100))</f>
        <v>1383.2391713747645</v>
      </c>
      <c r="S74" s="68">
        <f>IF(($M74      =0),0,((($O74      -$M74      )/$M74      )*100))</f>
        <v>-25.929981040447224</v>
      </c>
      <c r="T74" s="67">
        <f>IF(($E71      =0),0,(($P71      /$E71      )*100))</f>
        <v>99.196900317013032</v>
      </c>
      <c r="U74" s="71">
        <f>IF($E71   =0,0,($Q71   /$E71 )*100)</f>
        <v>86.652763649172243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145309000</v>
      </c>
      <c r="C75" s="120">
        <f>SUM(C9:C16,C19:C25,C28:C31,C34,C37:C41,C44:C54,C57:C60,C63:C67,C71:C72)</f>
        <v>-121000</v>
      </c>
      <c r="D75" s="120"/>
      <c r="E75" s="120">
        <f>$B75      +$C75      +$D75</f>
        <v>145188000</v>
      </c>
      <c r="F75" s="121">
        <f t="shared" ref="F75:O75" si="46">SUM(F9:F16,F19:F25,F28:F31,F34,F37:F41,F44:F54,F57:F60,F63:F67,F71:F72)</f>
        <v>145309000</v>
      </c>
      <c r="G75" s="122">
        <f t="shared" si="46"/>
        <v>145188000</v>
      </c>
      <c r="H75" s="121">
        <f t="shared" si="46"/>
        <v>44362000</v>
      </c>
      <c r="I75" s="122">
        <f t="shared" si="46"/>
        <v>40325479</v>
      </c>
      <c r="J75" s="121">
        <f t="shared" si="46"/>
        <v>26545000</v>
      </c>
      <c r="K75" s="122">
        <f t="shared" si="46"/>
        <v>46758380</v>
      </c>
      <c r="L75" s="121">
        <f t="shared" si="46"/>
        <v>17708000</v>
      </c>
      <c r="M75" s="122">
        <f t="shared" si="46"/>
        <v>32382952</v>
      </c>
      <c r="N75" s="121">
        <f t="shared" si="46"/>
        <v>44956000</v>
      </c>
      <c r="O75" s="122">
        <f t="shared" si="46"/>
        <v>7677098</v>
      </c>
      <c r="P75" s="121">
        <f>$H75      +$J75      +$L75      +$N75</f>
        <v>133571000</v>
      </c>
      <c r="Q75" s="122">
        <f>$I75      +$K75      +$M75      +$O75</f>
        <v>127143909</v>
      </c>
      <c r="R75" s="67">
        <f>IF(($L75      =0),0,((($N75      -$L75      )/$L75      )*100))</f>
        <v>153.87395527445221</v>
      </c>
      <c r="S75" s="68">
        <f>IF(($M75      =0),0,((($O75      -$M75      )/$M75      )*100))</f>
        <v>-76.292778990624456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95.279909835363938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90.695287043113538</v>
      </c>
      <c r="V75" s="121">
        <f>SUM(V9:V16,V19:V25,V28:V31,V34,V37:V41,V44:V54,V57:V60,V63:V67,V71:V72)</f>
        <v>2254000</v>
      </c>
      <c r="W75" s="122">
        <f>SUM(W9:W16,W19:W25,W28:W31,W34,W37:W41,W44:W54,W57:W60,W63:W67,W71:W72)</f>
        <v>2254000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GM63K6rBRCB5bBDrwSxZz4CocvcsryzLQ81NZIPWRo5bLMaAtA4sV6X0mLZLiAEDhWN4cpyfn4/bAfIs8OwWNA==" saltValue="87PxcM3JVyjlwXjY+qFO7Q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3000000</v>
      </c>
      <c r="C10" s="108"/>
      <c r="D10" s="108"/>
      <c r="E10" s="108">
        <f t="shared" ref="E10:E17" si="0">$B10      +$C10      +$D10</f>
        <v>3000000</v>
      </c>
      <c r="F10" s="109">
        <v>3000000</v>
      </c>
      <c r="G10" s="110">
        <v>3000000</v>
      </c>
      <c r="H10" s="109">
        <v>72000</v>
      </c>
      <c r="I10" s="110">
        <v>-2400819</v>
      </c>
      <c r="J10" s="109">
        <v>147000</v>
      </c>
      <c r="K10" s="110">
        <v>1253813</v>
      </c>
      <c r="L10" s="109">
        <v>193000</v>
      </c>
      <c r="M10" s="110">
        <v>569616</v>
      </c>
      <c r="N10" s="109">
        <v>129000</v>
      </c>
      <c r="O10" s="110">
        <v>1246292</v>
      </c>
      <c r="P10" s="109">
        <f t="shared" ref="P10:P17" si="1">$H10      +$J10      +$L10      +$N10</f>
        <v>541000</v>
      </c>
      <c r="Q10" s="110">
        <f t="shared" ref="Q10:Q17" si="2">$I10      +$K10      +$M10      +$O10</f>
        <v>668902</v>
      </c>
      <c r="R10" s="54">
        <f t="shared" ref="R10:R17" si="3">IF(($L10      =0),0,((($N10      -$L10      )/$L10      )*100))</f>
        <v>-33.160621761658035</v>
      </c>
      <c r="S10" s="55">
        <f t="shared" ref="S10:S17" si="4">IF(($M10      =0),0,((($O10      -$M10      )/$M10      )*100))</f>
        <v>118.7951181146597</v>
      </c>
      <c r="T10" s="54">
        <f t="shared" ref="T10:T16" si="5">IF(($E10      =0),0,(($P10      /$E10      )*100))</f>
        <v>18.033333333333335</v>
      </c>
      <c r="U10" s="56">
        <f t="shared" ref="U10:U16" si="6">IF(($E10      =0),0,(($Q10      /$E10      )*100))</f>
        <v>22.296733333333332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6000000</v>
      </c>
      <c r="C14" s="108"/>
      <c r="D14" s="108"/>
      <c r="E14" s="108">
        <f t="shared" si="0"/>
        <v>6000000</v>
      </c>
      <c r="F14" s="109">
        <v>6000000</v>
      </c>
      <c r="G14" s="110">
        <v>5000000</v>
      </c>
      <c r="H14" s="109"/>
      <c r="I14" s="110"/>
      <c r="J14" s="109"/>
      <c r="K14" s="110"/>
      <c r="L14" s="109">
        <v>4164000</v>
      </c>
      <c r="M14" s="110"/>
      <c r="N14" s="109">
        <v>187000</v>
      </c>
      <c r="O14" s="110"/>
      <c r="P14" s="109">
        <f t="shared" si="1"/>
        <v>4351000</v>
      </c>
      <c r="Q14" s="110">
        <f t="shared" si="2"/>
        <v>0</v>
      </c>
      <c r="R14" s="54">
        <f t="shared" si="3"/>
        <v>-95.509125840537948</v>
      </c>
      <c r="S14" s="55">
        <f t="shared" si="4"/>
        <v>0</v>
      </c>
      <c r="T14" s="54">
        <f t="shared" si="5"/>
        <v>72.516666666666666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10000000</v>
      </c>
      <c r="C15" s="108"/>
      <c r="D15" s="108"/>
      <c r="E15" s="108">
        <f t="shared" si="0"/>
        <v>10000000</v>
      </c>
      <c r="F15" s="109">
        <v>10000000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19000000</v>
      </c>
      <c r="C17" s="111">
        <f>SUM(C9:C16)</f>
        <v>0</v>
      </c>
      <c r="D17" s="111"/>
      <c r="E17" s="111">
        <f t="shared" si="0"/>
        <v>19000000</v>
      </c>
      <c r="F17" s="112">
        <f t="shared" ref="F17:O17" si="7">SUM(F9:F16)</f>
        <v>19000000</v>
      </c>
      <c r="G17" s="113">
        <f t="shared" si="7"/>
        <v>8000000</v>
      </c>
      <c r="H17" s="112">
        <f t="shared" si="7"/>
        <v>72000</v>
      </c>
      <c r="I17" s="113">
        <f t="shared" si="7"/>
        <v>-2400819</v>
      </c>
      <c r="J17" s="112">
        <f t="shared" si="7"/>
        <v>147000</v>
      </c>
      <c r="K17" s="113">
        <f t="shared" si="7"/>
        <v>1253813</v>
      </c>
      <c r="L17" s="112">
        <f t="shared" si="7"/>
        <v>4357000</v>
      </c>
      <c r="M17" s="113">
        <f t="shared" si="7"/>
        <v>569616</v>
      </c>
      <c r="N17" s="112">
        <f t="shared" si="7"/>
        <v>316000</v>
      </c>
      <c r="O17" s="113">
        <f t="shared" si="7"/>
        <v>1246292</v>
      </c>
      <c r="P17" s="112">
        <f t="shared" si="1"/>
        <v>4892000</v>
      </c>
      <c r="Q17" s="113">
        <f t="shared" si="2"/>
        <v>668902</v>
      </c>
      <c r="R17" s="58">
        <f t="shared" si="3"/>
        <v>-92.747303190268539</v>
      </c>
      <c r="S17" s="59">
        <f t="shared" si="4"/>
        <v>118.7951181146597</v>
      </c>
      <c r="T17" s="58">
        <f>IF((SUM($E9:$E14))=0,0,(P17/(SUM($E9:$E14))*100))</f>
        <v>54.355555555555554</v>
      </c>
      <c r="U17" s="60">
        <f>IF((SUM($E9:$E14))=0,0,(Q17/(SUM($E9:$E14))*100))</f>
        <v>7.4322444444444438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5000000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>
        <v>21621000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5000000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>
        <f>SUM(V19:V25)</f>
        <v>21621000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4434000</v>
      </c>
      <c r="C34" s="108"/>
      <c r="D34" s="108"/>
      <c r="E34" s="108">
        <f>$B34      +$C34      +$D34</f>
        <v>4434000</v>
      </c>
      <c r="F34" s="109">
        <v>4434000</v>
      </c>
      <c r="G34" s="110">
        <v>4434000</v>
      </c>
      <c r="H34" s="109">
        <v>1109000</v>
      </c>
      <c r="I34" s="110">
        <v>11474</v>
      </c>
      <c r="J34" s="109">
        <v>224000</v>
      </c>
      <c r="K34" s="110">
        <v>309309</v>
      </c>
      <c r="L34" s="109"/>
      <c r="M34" s="110"/>
      <c r="N34" s="109"/>
      <c r="O34" s="110"/>
      <c r="P34" s="109">
        <f>$H34      +$J34      +$L34      +$N34</f>
        <v>1333000</v>
      </c>
      <c r="Q34" s="110">
        <f>$I34      +$K34      +$M34      +$O34</f>
        <v>320783</v>
      </c>
      <c r="R34" s="54">
        <f>IF(($L34      =0),0,((($N34      -$L34      )/$L34      )*100))</f>
        <v>0</v>
      </c>
      <c r="S34" s="55">
        <f>IF(($M34      =0),0,((($O34      -$M34      )/$M34      )*100))</f>
        <v>0</v>
      </c>
      <c r="T34" s="54">
        <f>IF(($E34      =0),0,(($P34      /$E34      )*100))</f>
        <v>30.063148398737034</v>
      </c>
      <c r="U34" s="56">
        <f>IF(($E34      =0),0,(($Q34      /$E34      )*100))</f>
        <v>7.2346188543076231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4434000</v>
      </c>
      <c r="C35" s="111">
        <f>C34</f>
        <v>0</v>
      </c>
      <c r="D35" s="111"/>
      <c r="E35" s="111">
        <f>$B35      +$C35      +$D35</f>
        <v>4434000</v>
      </c>
      <c r="F35" s="112">
        <f t="shared" ref="F35:O35" si="17">F34</f>
        <v>4434000</v>
      </c>
      <c r="G35" s="113">
        <f t="shared" si="17"/>
        <v>4434000</v>
      </c>
      <c r="H35" s="112">
        <f t="shared" si="17"/>
        <v>1109000</v>
      </c>
      <c r="I35" s="113">
        <f t="shared" si="17"/>
        <v>11474</v>
      </c>
      <c r="J35" s="112">
        <f t="shared" si="17"/>
        <v>224000</v>
      </c>
      <c r="K35" s="113">
        <f t="shared" si="17"/>
        <v>309309</v>
      </c>
      <c r="L35" s="112">
        <f t="shared" si="17"/>
        <v>0</v>
      </c>
      <c r="M35" s="113">
        <f t="shared" si="17"/>
        <v>0</v>
      </c>
      <c r="N35" s="112">
        <f t="shared" si="17"/>
        <v>0</v>
      </c>
      <c r="O35" s="113">
        <f t="shared" si="17"/>
        <v>0</v>
      </c>
      <c r="P35" s="112">
        <f>$H35      +$J35      +$L35      +$N35</f>
        <v>1333000</v>
      </c>
      <c r="Q35" s="113">
        <f>$I35      +$K35      +$M35      +$O35</f>
        <v>320783</v>
      </c>
      <c r="R35" s="58">
        <f>IF(($L35      =0),0,((($N35      -$L35      )/$L35      )*100))</f>
        <v>0</v>
      </c>
      <c r="S35" s="59">
        <f>IF(($M35      =0),0,((($O35      -$M35      )/$M35      )*100))</f>
        <v>0</v>
      </c>
      <c r="T35" s="58">
        <f>IF($E35   =0,0,($P35   /$E35   )*100)</f>
        <v>30.063148398737034</v>
      </c>
      <c r="U35" s="60">
        <f>IF($E35   =0,0,($Q35   /$E35   )*100)</f>
        <v>7.2346188543076231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27731000</v>
      </c>
      <c r="C37" s="108"/>
      <c r="D37" s="108"/>
      <c r="E37" s="108">
        <f t="shared" ref="E37:E42" si="18">$B37      +$C37      +$D37</f>
        <v>27731000</v>
      </c>
      <c r="F37" s="109">
        <v>27731000</v>
      </c>
      <c r="G37" s="110">
        <v>27731000</v>
      </c>
      <c r="H37" s="109">
        <v>1123000</v>
      </c>
      <c r="I37" s="110"/>
      <c r="J37" s="109">
        <v>12598000</v>
      </c>
      <c r="K37" s="110">
        <v>13893520</v>
      </c>
      <c r="L37" s="109">
        <v>2552000</v>
      </c>
      <c r="M37" s="110">
        <v>2856355</v>
      </c>
      <c r="N37" s="109">
        <v>11458000</v>
      </c>
      <c r="O37" s="110">
        <v>10911174</v>
      </c>
      <c r="P37" s="109">
        <f t="shared" ref="P37:P42" si="19">$H37      +$J37      +$L37      +$N37</f>
        <v>27731000</v>
      </c>
      <c r="Q37" s="110">
        <f t="shared" ref="Q37:Q42" si="20">$I37      +$K37      +$M37      +$O37</f>
        <v>27661049</v>
      </c>
      <c r="R37" s="54">
        <f t="shared" ref="R37:R42" si="21">IF(($L37      =0),0,((($N37      -$L37      )/$L37      )*100))</f>
        <v>348.98119122257054</v>
      </c>
      <c r="S37" s="55">
        <f t="shared" ref="S37:S42" si="22">IF(($M37      =0),0,((($O37      -$M37      )/$M37      )*100))</f>
        <v>281.99642551433561</v>
      </c>
      <c r="T37" s="54">
        <f t="shared" ref="T37:T41" si="23">IF(($E37      =0),0,(($P37      /$E37      )*100))</f>
        <v>100</v>
      </c>
      <c r="U37" s="56">
        <f t="shared" ref="U37:U41" si="24">IF(($E37      =0),0,(($Q37      /$E37      )*100))</f>
        <v>99.747751613717512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/>
      <c r="C38" s="108"/>
      <c r="D38" s="108"/>
      <c r="E38" s="108">
        <f t="shared" si="18"/>
        <v>0</v>
      </c>
      <c r="F38" s="109">
        <v>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3000000</v>
      </c>
      <c r="C40" s="108"/>
      <c r="D40" s="108"/>
      <c r="E40" s="108">
        <f t="shared" si="18"/>
        <v>3000000</v>
      </c>
      <c r="F40" s="109">
        <v>3000000</v>
      </c>
      <c r="G40" s="110">
        <v>3000000</v>
      </c>
      <c r="H40" s="109"/>
      <c r="I40" s="110"/>
      <c r="J40" s="109">
        <v>1895000</v>
      </c>
      <c r="K40" s="110">
        <v>1047651</v>
      </c>
      <c r="L40" s="109">
        <v>749000</v>
      </c>
      <c r="M40" s="110">
        <v>1359702</v>
      </c>
      <c r="N40" s="109">
        <v>33000</v>
      </c>
      <c r="O40" s="110">
        <v>201342</v>
      </c>
      <c r="P40" s="109">
        <f t="shared" si="19"/>
        <v>2677000</v>
      </c>
      <c r="Q40" s="110">
        <f t="shared" si="20"/>
        <v>2608695</v>
      </c>
      <c r="R40" s="54">
        <f t="shared" si="21"/>
        <v>-95.594125500667559</v>
      </c>
      <c r="S40" s="55">
        <f t="shared" si="22"/>
        <v>-85.192196525415127</v>
      </c>
      <c r="T40" s="54">
        <f t="shared" si="23"/>
        <v>89.233333333333334</v>
      </c>
      <c r="U40" s="56">
        <f t="shared" si="24"/>
        <v>86.956500000000005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30731000</v>
      </c>
      <c r="C42" s="111">
        <f>SUM(C37:C41)</f>
        <v>0</v>
      </c>
      <c r="D42" s="111"/>
      <c r="E42" s="111">
        <f t="shared" si="18"/>
        <v>30731000</v>
      </c>
      <c r="F42" s="112">
        <f t="shared" ref="F42:O42" si="25">SUM(F37:F41)</f>
        <v>30731000</v>
      </c>
      <c r="G42" s="113">
        <f t="shared" si="25"/>
        <v>30731000</v>
      </c>
      <c r="H42" s="112">
        <f t="shared" si="25"/>
        <v>1123000</v>
      </c>
      <c r="I42" s="113">
        <f t="shared" si="25"/>
        <v>0</v>
      </c>
      <c r="J42" s="112">
        <f t="shared" si="25"/>
        <v>14493000</v>
      </c>
      <c r="K42" s="113">
        <f t="shared" si="25"/>
        <v>14941171</v>
      </c>
      <c r="L42" s="112">
        <f t="shared" si="25"/>
        <v>3301000</v>
      </c>
      <c r="M42" s="113">
        <f t="shared" si="25"/>
        <v>4216057</v>
      </c>
      <c r="N42" s="112">
        <f t="shared" si="25"/>
        <v>11491000</v>
      </c>
      <c r="O42" s="113">
        <f t="shared" si="25"/>
        <v>11112516</v>
      </c>
      <c r="P42" s="112">
        <f t="shared" si="19"/>
        <v>30408000</v>
      </c>
      <c r="Q42" s="113">
        <f t="shared" si="20"/>
        <v>30269744</v>
      </c>
      <c r="R42" s="58">
        <f t="shared" si="21"/>
        <v>248.1066343532263</v>
      </c>
      <c r="S42" s="59">
        <f t="shared" si="22"/>
        <v>163.57603798999872</v>
      </c>
      <c r="T42" s="58">
        <f>IF((+$E37+$E40) =0,0,(P42   /(+$E37+$E40) )*100)</f>
        <v>98.948944062998279</v>
      </c>
      <c r="U42" s="60">
        <f>IF((+$E37+$E40) =0,0,(Q42   /(+$E37+$E40) )*100)</f>
        <v>98.499053073443747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>
        <v>30000000</v>
      </c>
      <c r="C45" s="108"/>
      <c r="D45" s="108"/>
      <c r="E45" s="108">
        <f t="shared" si="26"/>
        <v>30000000</v>
      </c>
      <c r="F45" s="109">
        <v>30000000</v>
      </c>
      <c r="G45" s="110">
        <v>30000000</v>
      </c>
      <c r="H45" s="109">
        <v>2788000</v>
      </c>
      <c r="I45" s="110">
        <v>-6141107</v>
      </c>
      <c r="J45" s="109">
        <v>1139000</v>
      </c>
      <c r="K45" s="110">
        <v>-9394268</v>
      </c>
      <c r="L45" s="109">
        <v>8055000</v>
      </c>
      <c r="M45" s="110">
        <v>-347013</v>
      </c>
      <c r="N45" s="109">
        <v>18018000</v>
      </c>
      <c r="O45" s="110">
        <v>15888441</v>
      </c>
      <c r="P45" s="109">
        <f t="shared" si="27"/>
        <v>30000000</v>
      </c>
      <c r="Q45" s="110">
        <f t="shared" si="28"/>
        <v>6053</v>
      </c>
      <c r="R45" s="54">
        <f t="shared" si="29"/>
        <v>123.68715083798882</v>
      </c>
      <c r="S45" s="55">
        <f t="shared" si="30"/>
        <v>-4678.6299072369047</v>
      </c>
      <c r="T45" s="54">
        <f t="shared" si="31"/>
        <v>100</v>
      </c>
      <c r="U45" s="56">
        <f t="shared" si="32"/>
        <v>2.0176666666666669E-2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15494000</v>
      </c>
      <c r="C53" s="108"/>
      <c r="D53" s="108"/>
      <c r="E53" s="108">
        <f t="shared" si="26"/>
        <v>15494000</v>
      </c>
      <c r="F53" s="109">
        <v>15494000</v>
      </c>
      <c r="G53" s="110">
        <v>10494000</v>
      </c>
      <c r="H53" s="109"/>
      <c r="I53" s="110"/>
      <c r="J53" s="109"/>
      <c r="K53" s="110"/>
      <c r="L53" s="109">
        <v>7025000</v>
      </c>
      <c r="M53" s="110">
        <v>6933440</v>
      </c>
      <c r="N53" s="109">
        <v>3469000</v>
      </c>
      <c r="O53" s="110">
        <v>6499858</v>
      </c>
      <c r="P53" s="109">
        <f t="shared" si="27"/>
        <v>10494000</v>
      </c>
      <c r="Q53" s="110">
        <f t="shared" si="28"/>
        <v>13433298</v>
      </c>
      <c r="R53" s="54">
        <f t="shared" si="29"/>
        <v>-50.619217081850529</v>
      </c>
      <c r="S53" s="55">
        <f t="shared" si="30"/>
        <v>-6.2534903309179866</v>
      </c>
      <c r="T53" s="54">
        <f t="shared" si="31"/>
        <v>67.72944365560862</v>
      </c>
      <c r="U53" s="56">
        <f t="shared" si="32"/>
        <v>86.7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45494000</v>
      </c>
      <c r="C55" s="111">
        <f>SUM(C44:C54)</f>
        <v>0</v>
      </c>
      <c r="D55" s="111"/>
      <c r="E55" s="111">
        <f t="shared" si="26"/>
        <v>45494000</v>
      </c>
      <c r="F55" s="112">
        <f t="shared" ref="F55:O55" si="33">SUM(F44:F54)</f>
        <v>45494000</v>
      </c>
      <c r="G55" s="113">
        <f t="shared" si="33"/>
        <v>40494000</v>
      </c>
      <c r="H55" s="112">
        <f t="shared" si="33"/>
        <v>2788000</v>
      </c>
      <c r="I55" s="113">
        <f t="shared" si="33"/>
        <v>-6141107</v>
      </c>
      <c r="J55" s="112">
        <f t="shared" si="33"/>
        <v>1139000</v>
      </c>
      <c r="K55" s="113">
        <f t="shared" si="33"/>
        <v>-9394268</v>
      </c>
      <c r="L55" s="112">
        <f t="shared" si="33"/>
        <v>15080000</v>
      </c>
      <c r="M55" s="113">
        <f t="shared" si="33"/>
        <v>6586427</v>
      </c>
      <c r="N55" s="112">
        <f t="shared" si="33"/>
        <v>21487000</v>
      </c>
      <c r="O55" s="113">
        <f t="shared" si="33"/>
        <v>22388299</v>
      </c>
      <c r="P55" s="112">
        <f t="shared" si="27"/>
        <v>40494000</v>
      </c>
      <c r="Q55" s="113">
        <f t="shared" si="28"/>
        <v>13439351</v>
      </c>
      <c r="R55" s="58">
        <f t="shared" si="29"/>
        <v>42.486737400530508</v>
      </c>
      <c r="S55" s="59">
        <f t="shared" si="30"/>
        <v>239.91569328863736</v>
      </c>
      <c r="T55" s="58">
        <f>IF((+$E45+$E47+$E49+$E50+$E53) =0,0,(P55   /(+$E45+$E47+$E49+$E50+$E53) )*100)</f>
        <v>89.00953971952346</v>
      </c>
      <c r="U55" s="60">
        <f>IF((+$E45+$E47+$E49+$E50+$E53) =0,0,(Q55   /(+$E45+$E47+$E49+$E50+$E53) )*100)</f>
        <v>29.54093067217655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99659000</v>
      </c>
      <c r="C69" s="120">
        <f>SUM(C9:C16,C19:C25,C28:C31,C34,C37:C41,C44:C54,C57:C60,C63:C67)</f>
        <v>0</v>
      </c>
      <c r="D69" s="120"/>
      <c r="E69" s="120">
        <f t="shared" si="35"/>
        <v>99659000</v>
      </c>
      <c r="F69" s="121">
        <f t="shared" ref="F69:O69" si="43">SUM(F9:F16,F19:F25,F28:F31,F34,F37:F41,F44:F54,F57:F60,F63:F67)</f>
        <v>99659000</v>
      </c>
      <c r="G69" s="122">
        <f t="shared" si="43"/>
        <v>88659000</v>
      </c>
      <c r="H69" s="121">
        <f t="shared" si="43"/>
        <v>5092000</v>
      </c>
      <c r="I69" s="122">
        <f t="shared" si="43"/>
        <v>-8530452</v>
      </c>
      <c r="J69" s="121">
        <f t="shared" si="43"/>
        <v>16003000</v>
      </c>
      <c r="K69" s="122">
        <f t="shared" si="43"/>
        <v>7110025</v>
      </c>
      <c r="L69" s="121">
        <f t="shared" si="43"/>
        <v>22738000</v>
      </c>
      <c r="M69" s="122">
        <f t="shared" si="43"/>
        <v>11372100</v>
      </c>
      <c r="N69" s="121">
        <f t="shared" si="43"/>
        <v>33294000</v>
      </c>
      <c r="O69" s="122">
        <f t="shared" si="43"/>
        <v>34747107</v>
      </c>
      <c r="P69" s="121">
        <f t="shared" si="36"/>
        <v>77127000</v>
      </c>
      <c r="Q69" s="122">
        <f t="shared" si="37"/>
        <v>44698780</v>
      </c>
      <c r="R69" s="67">
        <f t="shared" si="38"/>
        <v>46.424487641833053</v>
      </c>
      <c r="S69" s="68">
        <f t="shared" si="39"/>
        <v>205.54697021658268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86.02259672760124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49.854203147481016</v>
      </c>
      <c r="V69" s="121">
        <f>SUM(V9:V16,V19:V25,V28:V31,V34,V37:V41,V44:V54,V57:V60,V63:V67)</f>
        <v>21621000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146292000</v>
      </c>
      <c r="C71" s="108"/>
      <c r="D71" s="108"/>
      <c r="E71" s="108">
        <f>$B71      +$C71      +$D71</f>
        <v>146292000</v>
      </c>
      <c r="F71" s="109">
        <v>146292000</v>
      </c>
      <c r="G71" s="110">
        <v>146292000</v>
      </c>
      <c r="H71" s="109">
        <v>23635000</v>
      </c>
      <c r="I71" s="110">
        <v>30333912</v>
      </c>
      <c r="J71" s="109">
        <v>47903000</v>
      </c>
      <c r="K71" s="110">
        <v>43607451</v>
      </c>
      <c r="L71" s="109">
        <v>6414000</v>
      </c>
      <c r="M71" s="110">
        <v>11866663</v>
      </c>
      <c r="N71" s="109">
        <v>68340000</v>
      </c>
      <c r="O71" s="110">
        <v>55882245</v>
      </c>
      <c r="P71" s="109">
        <f>$H71      +$J71      +$L71      +$N71</f>
        <v>146292000</v>
      </c>
      <c r="Q71" s="110">
        <f>$I71      +$K71      +$M71      +$O71</f>
        <v>141690271</v>
      </c>
      <c r="R71" s="54">
        <f>IF(($L71      =0),0,((($N71      -$L71      )/$L71      )*100))</f>
        <v>965.48175865294661</v>
      </c>
      <c r="S71" s="55">
        <f>IF(($M71      =0),0,((($O71      -$M71      )/$M71      )*100))</f>
        <v>370.91794045217262</v>
      </c>
      <c r="T71" s="54">
        <f>IF(($E71      =0),0,(($P71      /$E71      )*100))</f>
        <v>100</v>
      </c>
      <c r="U71" s="56">
        <f>IF(($E71      =0),0,(($Q71      /$E71      )*100))</f>
        <v>96.854421977961877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146292000</v>
      </c>
      <c r="C73" s="117">
        <f>SUM(C71:C72)</f>
        <v>0</v>
      </c>
      <c r="D73" s="117"/>
      <c r="E73" s="117">
        <f>$B73      +$C73      +$D73</f>
        <v>146292000</v>
      </c>
      <c r="F73" s="118">
        <f t="shared" ref="F73:O73" si="44">SUM(F71:F72)</f>
        <v>146292000</v>
      </c>
      <c r="G73" s="119">
        <f t="shared" si="44"/>
        <v>146292000</v>
      </c>
      <c r="H73" s="118">
        <f t="shared" si="44"/>
        <v>23635000</v>
      </c>
      <c r="I73" s="119">
        <f t="shared" si="44"/>
        <v>30333912</v>
      </c>
      <c r="J73" s="118">
        <f t="shared" si="44"/>
        <v>47903000</v>
      </c>
      <c r="K73" s="119">
        <f t="shared" si="44"/>
        <v>43607451</v>
      </c>
      <c r="L73" s="118">
        <f t="shared" si="44"/>
        <v>6414000</v>
      </c>
      <c r="M73" s="119">
        <f t="shared" si="44"/>
        <v>11866663</v>
      </c>
      <c r="N73" s="118">
        <f t="shared" si="44"/>
        <v>68340000</v>
      </c>
      <c r="O73" s="119">
        <f t="shared" si="44"/>
        <v>55882245</v>
      </c>
      <c r="P73" s="118">
        <f>$H73      +$J73      +$L73      +$N73</f>
        <v>146292000</v>
      </c>
      <c r="Q73" s="119">
        <f>$I73      +$K73      +$M73      +$O73</f>
        <v>141690271</v>
      </c>
      <c r="R73" s="63">
        <f>IF(($L73      =0),0,((($N73      -$L73      )/$L73      )*100))</f>
        <v>965.48175865294661</v>
      </c>
      <c r="S73" s="64">
        <f>IF(($M73      =0),0,((($O73      -$M73      )/$M73      )*100))</f>
        <v>370.91794045217262</v>
      </c>
      <c r="T73" s="63">
        <f>IF(($E71      =0),0,(($P71      /$E71      )*100))</f>
        <v>100</v>
      </c>
      <c r="U73" s="65">
        <f>IF($E71   =0,0,($Q71   /$E71 )*100)</f>
        <v>96.854421977961877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146292000</v>
      </c>
      <c r="C74" s="120">
        <f>SUM(C71:C72)</f>
        <v>0</v>
      </c>
      <c r="D74" s="120"/>
      <c r="E74" s="120">
        <f>$B74      +$C74      +$D74</f>
        <v>146292000</v>
      </c>
      <c r="F74" s="121">
        <f t="shared" ref="F74:O74" si="45">SUM(F71:F72)</f>
        <v>146292000</v>
      </c>
      <c r="G74" s="122">
        <f t="shared" si="45"/>
        <v>146292000</v>
      </c>
      <c r="H74" s="121">
        <f t="shared" si="45"/>
        <v>23635000</v>
      </c>
      <c r="I74" s="122">
        <f t="shared" si="45"/>
        <v>30333912</v>
      </c>
      <c r="J74" s="121">
        <f t="shared" si="45"/>
        <v>47903000</v>
      </c>
      <c r="K74" s="122">
        <f t="shared" si="45"/>
        <v>43607451</v>
      </c>
      <c r="L74" s="121">
        <f t="shared" si="45"/>
        <v>6414000</v>
      </c>
      <c r="M74" s="122">
        <f t="shared" si="45"/>
        <v>11866663</v>
      </c>
      <c r="N74" s="121">
        <f t="shared" si="45"/>
        <v>68340000</v>
      </c>
      <c r="O74" s="122">
        <f t="shared" si="45"/>
        <v>55882245</v>
      </c>
      <c r="P74" s="121">
        <f>$H74      +$J74      +$L74      +$N74</f>
        <v>146292000</v>
      </c>
      <c r="Q74" s="122">
        <f>$I74      +$K74      +$M74      +$O74</f>
        <v>141690271</v>
      </c>
      <c r="R74" s="67">
        <f>IF(($L74      =0),0,((($N74      -$L74      )/$L74      )*100))</f>
        <v>965.48175865294661</v>
      </c>
      <c r="S74" s="68">
        <f>IF(($M74      =0),0,((($O74      -$M74      )/$M74      )*100))</f>
        <v>370.91794045217262</v>
      </c>
      <c r="T74" s="67">
        <f>IF(($E71      =0),0,(($P71      /$E71      )*100))</f>
        <v>100</v>
      </c>
      <c r="U74" s="71">
        <f>IF($E71   =0,0,($Q71   /$E71 )*100)</f>
        <v>96.854421977961877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245951000</v>
      </c>
      <c r="C75" s="120">
        <f>SUM(C9:C16,C19:C25,C28:C31,C34,C37:C41,C44:C54,C57:C60,C63:C67,C71:C72)</f>
        <v>0</v>
      </c>
      <c r="D75" s="120"/>
      <c r="E75" s="120">
        <f>$B75      +$C75      +$D75</f>
        <v>245951000</v>
      </c>
      <c r="F75" s="121">
        <f t="shared" ref="F75:O75" si="46">SUM(F9:F16,F19:F25,F28:F31,F34,F37:F41,F44:F54,F57:F60,F63:F67,F71:F72)</f>
        <v>245951000</v>
      </c>
      <c r="G75" s="122">
        <f t="shared" si="46"/>
        <v>234951000</v>
      </c>
      <c r="H75" s="121">
        <f t="shared" si="46"/>
        <v>28727000</v>
      </c>
      <c r="I75" s="122">
        <f t="shared" si="46"/>
        <v>21803460</v>
      </c>
      <c r="J75" s="121">
        <f t="shared" si="46"/>
        <v>63906000</v>
      </c>
      <c r="K75" s="122">
        <f t="shared" si="46"/>
        <v>50717476</v>
      </c>
      <c r="L75" s="121">
        <f t="shared" si="46"/>
        <v>29152000</v>
      </c>
      <c r="M75" s="122">
        <f t="shared" si="46"/>
        <v>23238763</v>
      </c>
      <c r="N75" s="121">
        <f t="shared" si="46"/>
        <v>101634000</v>
      </c>
      <c r="O75" s="122">
        <f t="shared" si="46"/>
        <v>90629352</v>
      </c>
      <c r="P75" s="121">
        <f>$H75      +$J75      +$L75      +$N75</f>
        <v>223419000</v>
      </c>
      <c r="Q75" s="122">
        <f>$I75      +$K75      +$M75      +$O75</f>
        <v>186389051</v>
      </c>
      <c r="R75" s="67">
        <f>IF(($L75      =0),0,((($N75      -$L75      )/$L75      )*100))</f>
        <v>248.6347420417124</v>
      </c>
      <c r="S75" s="68">
        <f>IF(($M75      =0),0,((($O75      -$M75      )/$M75      )*100))</f>
        <v>289.99215233616349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94.688727744319806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78.994812906069484</v>
      </c>
      <c r="V75" s="121">
        <f>SUM(V9:V16,V19:V25,V28:V31,V34,V37:V41,V44:V54,V57:V60,V63:V67,V71:V72)</f>
        <v>21621000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NDjidw7kzl9MGlCThWil9i2/r+c6p5wYy6dWZQY5OfA3IfxK1AVZM6i1INVVLnXmvmqgW3gODR6J/NzujCEnDg==" saltValue="eLmEoFTlz5BVOJ/9rodMeA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1900000</v>
      </c>
      <c r="C10" s="108"/>
      <c r="D10" s="108"/>
      <c r="E10" s="108">
        <f t="shared" ref="E10:E17" si="0">$B10      +$C10      +$D10</f>
        <v>1900000</v>
      </c>
      <c r="F10" s="109">
        <v>1900000</v>
      </c>
      <c r="G10" s="110">
        <v>1900000</v>
      </c>
      <c r="H10" s="109">
        <v>104000</v>
      </c>
      <c r="I10" s="110"/>
      <c r="J10" s="109">
        <v>233000</v>
      </c>
      <c r="K10" s="110"/>
      <c r="L10" s="109">
        <v>477000</v>
      </c>
      <c r="M10" s="110"/>
      <c r="N10" s="109">
        <v>1045000</v>
      </c>
      <c r="O10" s="110">
        <v>559104</v>
      </c>
      <c r="P10" s="109">
        <f t="shared" ref="P10:P17" si="1">$H10      +$J10      +$L10      +$N10</f>
        <v>1859000</v>
      </c>
      <c r="Q10" s="110">
        <f t="shared" ref="Q10:Q17" si="2">$I10      +$K10      +$M10      +$O10</f>
        <v>559104</v>
      </c>
      <c r="R10" s="54">
        <f t="shared" ref="R10:R17" si="3">IF(($L10      =0),0,((($N10      -$L10      )/$L10      )*100))</f>
        <v>119.07756813417191</v>
      </c>
      <c r="S10" s="55">
        <f t="shared" ref="S10:S17" si="4">IF(($M10      =0),0,((($O10      -$M10      )/$M10      )*100))</f>
        <v>0</v>
      </c>
      <c r="T10" s="54">
        <f t="shared" ref="T10:T16" si="5">IF(($E10      =0),0,(($P10      /$E10      )*100))</f>
        <v>97.84210526315789</v>
      </c>
      <c r="U10" s="56">
        <f t="shared" ref="U10:U16" si="6">IF(($E10      =0),0,(($Q10      /$E10      )*100))</f>
        <v>29.426526315789474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/>
      <c r="C15" s="108"/>
      <c r="D15" s="108"/>
      <c r="E15" s="108">
        <f t="shared" si="0"/>
        <v>0</v>
      </c>
      <c r="F15" s="109">
        <v>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1900000</v>
      </c>
      <c r="C17" s="111">
        <f>SUM(C9:C16)</f>
        <v>0</v>
      </c>
      <c r="D17" s="111"/>
      <c r="E17" s="111">
        <f t="shared" si="0"/>
        <v>1900000</v>
      </c>
      <c r="F17" s="112">
        <f t="shared" ref="F17:O17" si="7">SUM(F9:F16)</f>
        <v>1900000</v>
      </c>
      <c r="G17" s="113">
        <f t="shared" si="7"/>
        <v>1900000</v>
      </c>
      <c r="H17" s="112">
        <f t="shared" si="7"/>
        <v>104000</v>
      </c>
      <c r="I17" s="113">
        <f t="shared" si="7"/>
        <v>0</v>
      </c>
      <c r="J17" s="112">
        <f t="shared" si="7"/>
        <v>233000</v>
      </c>
      <c r="K17" s="113">
        <f t="shared" si="7"/>
        <v>0</v>
      </c>
      <c r="L17" s="112">
        <f t="shared" si="7"/>
        <v>477000</v>
      </c>
      <c r="M17" s="113">
        <f t="shared" si="7"/>
        <v>0</v>
      </c>
      <c r="N17" s="112">
        <f t="shared" si="7"/>
        <v>1045000</v>
      </c>
      <c r="O17" s="113">
        <f t="shared" si="7"/>
        <v>559104</v>
      </c>
      <c r="P17" s="112">
        <f t="shared" si="1"/>
        <v>1859000</v>
      </c>
      <c r="Q17" s="113">
        <f t="shared" si="2"/>
        <v>559104</v>
      </c>
      <c r="R17" s="58">
        <f t="shared" si="3"/>
        <v>119.07756813417191</v>
      </c>
      <c r="S17" s="59">
        <f t="shared" si="4"/>
        <v>0</v>
      </c>
      <c r="T17" s="58">
        <f>IF((SUM($E9:$E14))=0,0,(P17/(SUM($E9:$E14))*100))</f>
        <v>97.84210526315789</v>
      </c>
      <c r="U17" s="60">
        <f>IF((SUM($E9:$E14))=0,0,(Q17/(SUM($E9:$E14))*100))</f>
        <v>29.426526315789474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71088000</v>
      </c>
      <c r="C19" s="108"/>
      <c r="D19" s="108"/>
      <c r="E19" s="108">
        <f t="shared" ref="E19:E26" si="8">$B19      +$C19      +$D19</f>
        <v>71088000</v>
      </c>
      <c r="F19" s="109">
        <v>71088000</v>
      </c>
      <c r="G19" s="110">
        <v>71088000</v>
      </c>
      <c r="H19" s="109">
        <v>8322000</v>
      </c>
      <c r="I19" s="110"/>
      <c r="J19" s="109">
        <v>33269000</v>
      </c>
      <c r="K19" s="110"/>
      <c r="L19" s="109">
        <v>7736000</v>
      </c>
      <c r="M19" s="110"/>
      <c r="N19" s="109">
        <v>21761000</v>
      </c>
      <c r="O19" s="110">
        <v>19638446</v>
      </c>
      <c r="P19" s="109">
        <f t="shared" ref="P19:P26" si="9">$H19      +$J19      +$L19      +$N19</f>
        <v>71088000</v>
      </c>
      <c r="Q19" s="110">
        <f t="shared" ref="Q19:Q26" si="10">$I19      +$K19      +$M19      +$O19</f>
        <v>19638446</v>
      </c>
      <c r="R19" s="54">
        <f t="shared" ref="R19:R26" si="11">IF(($L19      =0),0,((($N19      -$L19      )/$L19      )*100))</f>
        <v>181.29524301964838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100</v>
      </c>
      <c r="U19" s="56">
        <f t="shared" ref="U19:U25" si="14">IF(($E19      =0),0,(($Q19      /$E19      )*100))</f>
        <v>27.625542988971414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71088000</v>
      </c>
      <c r="C26" s="111">
        <f>SUM(C19:C25)</f>
        <v>0</v>
      </c>
      <c r="D26" s="111"/>
      <c r="E26" s="111">
        <f t="shared" si="8"/>
        <v>71088000</v>
      </c>
      <c r="F26" s="112">
        <f t="shared" ref="F26:O26" si="15">SUM(F19:F25)</f>
        <v>71088000</v>
      </c>
      <c r="G26" s="113">
        <f t="shared" si="15"/>
        <v>71088000</v>
      </c>
      <c r="H26" s="112">
        <f t="shared" si="15"/>
        <v>8322000</v>
      </c>
      <c r="I26" s="113">
        <f t="shared" si="15"/>
        <v>0</v>
      </c>
      <c r="J26" s="112">
        <f t="shared" si="15"/>
        <v>33269000</v>
      </c>
      <c r="K26" s="113">
        <f t="shared" si="15"/>
        <v>0</v>
      </c>
      <c r="L26" s="112">
        <f t="shared" si="15"/>
        <v>7736000</v>
      </c>
      <c r="M26" s="113">
        <f t="shared" si="15"/>
        <v>0</v>
      </c>
      <c r="N26" s="112">
        <f t="shared" si="15"/>
        <v>21761000</v>
      </c>
      <c r="O26" s="113">
        <f t="shared" si="15"/>
        <v>19638446</v>
      </c>
      <c r="P26" s="112">
        <f t="shared" si="9"/>
        <v>71088000</v>
      </c>
      <c r="Q26" s="113">
        <f t="shared" si="10"/>
        <v>19638446</v>
      </c>
      <c r="R26" s="58">
        <f t="shared" si="11"/>
        <v>181.29524301964838</v>
      </c>
      <c r="S26" s="59">
        <f t="shared" si="12"/>
        <v>0</v>
      </c>
      <c r="T26" s="58">
        <f>IF(($E26-$E21-$E25)   =0,0,($P26   /($E26-$E21-$E25)   )*100)</f>
        <v>100</v>
      </c>
      <c r="U26" s="60">
        <f>IF(($E26-$E21-$E25)   =0,0,($Q26   /($E26-$E21-$E25)   )*100)</f>
        <v>27.625542988971414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2210000</v>
      </c>
      <c r="C34" s="108"/>
      <c r="D34" s="108"/>
      <c r="E34" s="108">
        <f>$B34      +$C34      +$D34</f>
        <v>2210000</v>
      </c>
      <c r="F34" s="109">
        <v>2210000</v>
      </c>
      <c r="G34" s="110">
        <v>2210000</v>
      </c>
      <c r="H34" s="109">
        <v>232000</v>
      </c>
      <c r="I34" s="110"/>
      <c r="J34" s="109">
        <v>348000</v>
      </c>
      <c r="K34" s="110"/>
      <c r="L34" s="109">
        <v>556000</v>
      </c>
      <c r="M34" s="110"/>
      <c r="N34" s="109">
        <v>351000</v>
      </c>
      <c r="O34" s="110">
        <v>713502</v>
      </c>
      <c r="P34" s="109">
        <f>$H34      +$J34      +$L34      +$N34</f>
        <v>1487000</v>
      </c>
      <c r="Q34" s="110">
        <f>$I34      +$K34      +$M34      +$O34</f>
        <v>713502</v>
      </c>
      <c r="R34" s="54">
        <f>IF(($L34      =0),0,((($N34      -$L34      )/$L34      )*100))</f>
        <v>-36.870503597122301</v>
      </c>
      <c r="S34" s="55">
        <f>IF(($M34      =0),0,((($O34      -$M34      )/$M34      )*100))</f>
        <v>0</v>
      </c>
      <c r="T34" s="54">
        <f>IF(($E34      =0),0,(($P34      /$E34      )*100))</f>
        <v>67.285067873303177</v>
      </c>
      <c r="U34" s="56">
        <f>IF(($E34      =0),0,(($Q34      /$E34      )*100))</f>
        <v>32.285158371040723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2210000</v>
      </c>
      <c r="C35" s="111">
        <f>C34</f>
        <v>0</v>
      </c>
      <c r="D35" s="111"/>
      <c r="E35" s="111">
        <f>$B35      +$C35      +$D35</f>
        <v>2210000</v>
      </c>
      <c r="F35" s="112">
        <f t="shared" ref="F35:O35" si="17">F34</f>
        <v>2210000</v>
      </c>
      <c r="G35" s="113">
        <f t="shared" si="17"/>
        <v>2210000</v>
      </c>
      <c r="H35" s="112">
        <f t="shared" si="17"/>
        <v>232000</v>
      </c>
      <c r="I35" s="113">
        <f t="shared" si="17"/>
        <v>0</v>
      </c>
      <c r="J35" s="112">
        <f t="shared" si="17"/>
        <v>348000</v>
      </c>
      <c r="K35" s="113">
        <f t="shared" si="17"/>
        <v>0</v>
      </c>
      <c r="L35" s="112">
        <f t="shared" si="17"/>
        <v>556000</v>
      </c>
      <c r="M35" s="113">
        <f t="shared" si="17"/>
        <v>0</v>
      </c>
      <c r="N35" s="112">
        <f t="shared" si="17"/>
        <v>351000</v>
      </c>
      <c r="O35" s="113">
        <f t="shared" si="17"/>
        <v>713502</v>
      </c>
      <c r="P35" s="112">
        <f>$H35      +$J35      +$L35      +$N35</f>
        <v>1487000</v>
      </c>
      <c r="Q35" s="113">
        <f>$I35      +$K35      +$M35      +$O35</f>
        <v>713502</v>
      </c>
      <c r="R35" s="58">
        <f>IF(($L35      =0),0,((($N35      -$L35      )/$L35      )*100))</f>
        <v>-36.870503597122301</v>
      </c>
      <c r="S35" s="59">
        <f>IF(($M35      =0),0,((($O35      -$M35      )/$M35      )*100))</f>
        <v>0</v>
      </c>
      <c r="T35" s="58">
        <f>IF($E35   =0,0,($P35   /$E35   )*100)</f>
        <v>67.285067873303177</v>
      </c>
      <c r="U35" s="60">
        <f>IF($E35   =0,0,($Q35   /$E35   )*100)</f>
        <v>32.285158371040723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333000</v>
      </c>
      <c r="C38" s="108">
        <v>-333000</v>
      </c>
      <c r="D38" s="108"/>
      <c r="E38" s="108">
        <f t="shared" si="18"/>
        <v>0</v>
      </c>
      <c r="F38" s="109">
        <v>333000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333000</v>
      </c>
      <c r="C42" s="111">
        <f>SUM(C37:C41)</f>
        <v>-333000</v>
      </c>
      <c r="D42" s="111"/>
      <c r="E42" s="111">
        <f t="shared" si="18"/>
        <v>0</v>
      </c>
      <c r="F42" s="112">
        <f t="shared" ref="F42:O42" si="25">SUM(F37:F41)</f>
        <v>333000</v>
      </c>
      <c r="G42" s="113">
        <f t="shared" si="25"/>
        <v>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0</v>
      </c>
      <c r="P42" s="112">
        <f t="shared" si="19"/>
        <v>0</v>
      </c>
      <c r="Q42" s="113">
        <f t="shared" si="20"/>
        <v>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0</v>
      </c>
      <c r="U42" s="60">
        <f>IF((+$E37+$E40) =0,0,(Q42   /(+$E37+$E40) )*100)</f>
        <v>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>
        <v>1000000</v>
      </c>
      <c r="C45" s="108"/>
      <c r="D45" s="108"/>
      <c r="E45" s="108">
        <f t="shared" si="26"/>
        <v>1000000</v>
      </c>
      <c r="F45" s="109">
        <v>1000000</v>
      </c>
      <c r="G45" s="110">
        <v>1000000</v>
      </c>
      <c r="H45" s="109"/>
      <c r="I45" s="110"/>
      <c r="J45" s="109">
        <v>1000000</v>
      </c>
      <c r="K45" s="110"/>
      <c r="L45" s="109"/>
      <c r="M45" s="110"/>
      <c r="N45" s="109"/>
      <c r="O45" s="110">
        <v>6369950</v>
      </c>
      <c r="P45" s="109">
        <f t="shared" si="27"/>
        <v>1000000</v>
      </c>
      <c r="Q45" s="110">
        <f t="shared" si="28"/>
        <v>6369950</v>
      </c>
      <c r="R45" s="54">
        <f t="shared" si="29"/>
        <v>0</v>
      </c>
      <c r="S45" s="55">
        <f t="shared" si="30"/>
        <v>0</v>
      </c>
      <c r="T45" s="54">
        <f t="shared" si="31"/>
        <v>100</v>
      </c>
      <c r="U45" s="56">
        <f t="shared" si="32"/>
        <v>636.995</v>
      </c>
      <c r="V45" s="109">
        <v>19374000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20000000</v>
      </c>
      <c r="C53" s="108"/>
      <c r="D53" s="108"/>
      <c r="E53" s="108">
        <f t="shared" si="26"/>
        <v>20000000</v>
      </c>
      <c r="F53" s="109">
        <v>20000000</v>
      </c>
      <c r="G53" s="110">
        <v>20000000</v>
      </c>
      <c r="H53" s="109">
        <v>2667000</v>
      </c>
      <c r="I53" s="110"/>
      <c r="J53" s="109">
        <v>3881000</v>
      </c>
      <c r="K53" s="110"/>
      <c r="L53" s="109">
        <v>8462000</v>
      </c>
      <c r="M53" s="110"/>
      <c r="N53" s="109">
        <v>4990000</v>
      </c>
      <c r="O53" s="110">
        <v>9930525</v>
      </c>
      <c r="P53" s="109">
        <f t="shared" si="27"/>
        <v>20000000</v>
      </c>
      <c r="Q53" s="110">
        <f t="shared" si="28"/>
        <v>9930525</v>
      </c>
      <c r="R53" s="54">
        <f t="shared" si="29"/>
        <v>-41.030489246041121</v>
      </c>
      <c r="S53" s="55">
        <f t="shared" si="30"/>
        <v>0</v>
      </c>
      <c r="T53" s="54">
        <f t="shared" si="31"/>
        <v>100</v>
      </c>
      <c r="U53" s="56">
        <f t="shared" si="32"/>
        <v>49.652625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21000000</v>
      </c>
      <c r="C55" s="111">
        <f>SUM(C44:C54)</f>
        <v>0</v>
      </c>
      <c r="D55" s="111"/>
      <c r="E55" s="111">
        <f t="shared" si="26"/>
        <v>21000000</v>
      </c>
      <c r="F55" s="112">
        <f t="shared" ref="F55:O55" si="33">SUM(F44:F54)</f>
        <v>21000000</v>
      </c>
      <c r="G55" s="113">
        <f t="shared" si="33"/>
        <v>21000000</v>
      </c>
      <c r="H55" s="112">
        <f t="shared" si="33"/>
        <v>2667000</v>
      </c>
      <c r="I55" s="113">
        <f t="shared" si="33"/>
        <v>0</v>
      </c>
      <c r="J55" s="112">
        <f t="shared" si="33"/>
        <v>4881000</v>
      </c>
      <c r="K55" s="113">
        <f t="shared" si="33"/>
        <v>0</v>
      </c>
      <c r="L55" s="112">
        <f t="shared" si="33"/>
        <v>8462000</v>
      </c>
      <c r="M55" s="113">
        <f t="shared" si="33"/>
        <v>0</v>
      </c>
      <c r="N55" s="112">
        <f t="shared" si="33"/>
        <v>4990000</v>
      </c>
      <c r="O55" s="113">
        <f t="shared" si="33"/>
        <v>16300475</v>
      </c>
      <c r="P55" s="112">
        <f t="shared" si="27"/>
        <v>21000000</v>
      </c>
      <c r="Q55" s="113">
        <f t="shared" si="28"/>
        <v>16300475</v>
      </c>
      <c r="R55" s="58">
        <f t="shared" si="29"/>
        <v>-41.030489246041121</v>
      </c>
      <c r="S55" s="59">
        <f t="shared" si="30"/>
        <v>0</v>
      </c>
      <c r="T55" s="58">
        <f>IF((+$E45+$E47+$E49+$E50+$E53) =0,0,(P55   /(+$E45+$E47+$E49+$E50+$E53) )*100)</f>
        <v>100</v>
      </c>
      <c r="U55" s="60">
        <f>IF((+$E45+$E47+$E49+$E50+$E53) =0,0,(Q55   /(+$E45+$E47+$E49+$E50+$E53) )*100)</f>
        <v>77.621309523809529</v>
      </c>
      <c r="V55" s="112">
        <f>SUM(V44:V54)</f>
        <v>19374000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96531000</v>
      </c>
      <c r="C69" s="120">
        <f>SUM(C9:C16,C19:C25,C28:C31,C34,C37:C41,C44:C54,C57:C60,C63:C67)</f>
        <v>-333000</v>
      </c>
      <c r="D69" s="120"/>
      <c r="E69" s="120">
        <f t="shared" si="35"/>
        <v>96198000</v>
      </c>
      <c r="F69" s="121">
        <f t="shared" ref="F69:O69" si="43">SUM(F9:F16,F19:F25,F28:F31,F34,F37:F41,F44:F54,F57:F60,F63:F67)</f>
        <v>96531000</v>
      </c>
      <c r="G69" s="122">
        <f t="shared" si="43"/>
        <v>96198000</v>
      </c>
      <c r="H69" s="121">
        <f t="shared" si="43"/>
        <v>11325000</v>
      </c>
      <c r="I69" s="122">
        <f t="shared" si="43"/>
        <v>0</v>
      </c>
      <c r="J69" s="121">
        <f t="shared" si="43"/>
        <v>38731000</v>
      </c>
      <c r="K69" s="122">
        <f t="shared" si="43"/>
        <v>0</v>
      </c>
      <c r="L69" s="121">
        <f t="shared" si="43"/>
        <v>17231000</v>
      </c>
      <c r="M69" s="122">
        <f t="shared" si="43"/>
        <v>0</v>
      </c>
      <c r="N69" s="121">
        <f t="shared" si="43"/>
        <v>28147000</v>
      </c>
      <c r="O69" s="122">
        <f t="shared" si="43"/>
        <v>37211527</v>
      </c>
      <c r="P69" s="121">
        <f t="shared" si="36"/>
        <v>95434000</v>
      </c>
      <c r="Q69" s="122">
        <f t="shared" si="37"/>
        <v>37211527</v>
      </c>
      <c r="R69" s="67">
        <f t="shared" si="38"/>
        <v>63.350937264233067</v>
      </c>
      <c r="S69" s="68">
        <f t="shared" si="39"/>
        <v>0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99.205804694484286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38.682225202187155</v>
      </c>
      <c r="V69" s="121">
        <f>SUM(V9:V16,V19:V25,V28:V31,V34,V37:V41,V44:V54,V57:V60,V63:V67)</f>
        <v>19374000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96531000</v>
      </c>
      <c r="C75" s="120">
        <f>SUM(C9:C16,C19:C25,C28:C31,C34,C37:C41,C44:C54,C57:C60,C63:C67,C71:C72)</f>
        <v>-333000</v>
      </c>
      <c r="D75" s="120"/>
      <c r="E75" s="120">
        <f>$B75      +$C75      +$D75</f>
        <v>96198000</v>
      </c>
      <c r="F75" s="121">
        <f t="shared" ref="F75:O75" si="46">SUM(F9:F16,F19:F25,F28:F31,F34,F37:F41,F44:F54,F57:F60,F63:F67,F71:F72)</f>
        <v>96531000</v>
      </c>
      <c r="G75" s="122">
        <f t="shared" si="46"/>
        <v>96198000</v>
      </c>
      <c r="H75" s="121">
        <f t="shared" si="46"/>
        <v>11325000</v>
      </c>
      <c r="I75" s="122">
        <f t="shared" si="46"/>
        <v>0</v>
      </c>
      <c r="J75" s="121">
        <f t="shared" si="46"/>
        <v>38731000</v>
      </c>
      <c r="K75" s="122">
        <f t="shared" si="46"/>
        <v>0</v>
      </c>
      <c r="L75" s="121">
        <f t="shared" si="46"/>
        <v>17231000</v>
      </c>
      <c r="M75" s="122">
        <f t="shared" si="46"/>
        <v>0</v>
      </c>
      <c r="N75" s="121">
        <f t="shared" si="46"/>
        <v>28147000</v>
      </c>
      <c r="O75" s="122">
        <f t="shared" si="46"/>
        <v>37211527</v>
      </c>
      <c r="P75" s="121">
        <f>$H75      +$J75      +$L75      +$N75</f>
        <v>95434000</v>
      </c>
      <c r="Q75" s="122">
        <f>$I75      +$K75      +$M75      +$O75</f>
        <v>37211527</v>
      </c>
      <c r="R75" s="67">
        <f>IF(($L75      =0),0,((($N75      -$L75      )/$L75      )*100))</f>
        <v>63.350937264233067</v>
      </c>
      <c r="S75" s="68">
        <f>IF(($M75      =0),0,((($O75      -$M75      )/$M75      )*100))</f>
        <v>0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99.205804694484286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38.682225202187155</v>
      </c>
      <c r="V75" s="121">
        <f>SUM(V9:V16,V19:V25,V28:V31,V34,V37:V41,V44:V54,V57:V60,V63:V67,V71:V72)</f>
        <v>19374000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b9szKxmXJ9KV5Qui0MfsCQSA5QLVnb7Y08oBQhhTJgmiHQ1d+CqvQtSB8aJzhROxmtZcnyOqSM5eIw6UY1Fk4w==" saltValue="FxLPw7BVLqkCtp4lo41hvg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2600000</v>
      </c>
      <c r="C10" s="108"/>
      <c r="D10" s="108"/>
      <c r="E10" s="108">
        <f t="shared" ref="E10:E17" si="0">$B10      +$C10      +$D10</f>
        <v>2600000</v>
      </c>
      <c r="F10" s="109">
        <v>2600000</v>
      </c>
      <c r="G10" s="110">
        <v>2600000</v>
      </c>
      <c r="H10" s="109">
        <v>334000</v>
      </c>
      <c r="I10" s="110">
        <v>333795</v>
      </c>
      <c r="J10" s="109">
        <v>475000</v>
      </c>
      <c r="K10" s="110">
        <v>537349</v>
      </c>
      <c r="L10" s="109">
        <v>183000</v>
      </c>
      <c r="M10" s="110">
        <v>183129</v>
      </c>
      <c r="N10" s="109">
        <v>6000</v>
      </c>
      <c r="O10" s="110">
        <v>6484</v>
      </c>
      <c r="P10" s="109">
        <f t="shared" ref="P10:P17" si="1">$H10      +$J10      +$L10      +$N10</f>
        <v>998000</v>
      </c>
      <c r="Q10" s="110">
        <f t="shared" ref="Q10:Q17" si="2">$I10      +$K10      +$M10      +$O10</f>
        <v>1060757</v>
      </c>
      <c r="R10" s="54">
        <f t="shared" ref="R10:R17" si="3">IF(($L10      =0),0,((($N10      -$L10      )/$L10      )*100))</f>
        <v>-96.721311475409834</v>
      </c>
      <c r="S10" s="55">
        <f t="shared" ref="S10:S17" si="4">IF(($M10      =0),0,((($O10      -$M10      )/$M10      )*100))</f>
        <v>-96.459326485701339</v>
      </c>
      <c r="T10" s="54">
        <f t="shared" ref="T10:T16" si="5">IF(($E10      =0),0,(($P10      /$E10      )*100))</f>
        <v>38.384615384615387</v>
      </c>
      <c r="U10" s="56">
        <f t="shared" ref="U10:U16" si="6">IF(($E10      =0),0,(($Q10      /$E10      )*100))</f>
        <v>40.798346153846154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30000000</v>
      </c>
      <c r="C14" s="108"/>
      <c r="D14" s="108"/>
      <c r="E14" s="108">
        <f t="shared" si="0"/>
        <v>30000000</v>
      </c>
      <c r="F14" s="109">
        <v>30000000</v>
      </c>
      <c r="G14" s="110">
        <v>25000000</v>
      </c>
      <c r="H14" s="109"/>
      <c r="I14" s="110"/>
      <c r="J14" s="109"/>
      <c r="K14" s="110">
        <v>5824596</v>
      </c>
      <c r="L14" s="109">
        <v>11959000</v>
      </c>
      <c r="M14" s="110">
        <v>14460241</v>
      </c>
      <c r="N14" s="109">
        <v>13041000</v>
      </c>
      <c r="O14" s="110">
        <v>7244966</v>
      </c>
      <c r="P14" s="109">
        <f t="shared" si="1"/>
        <v>25000000</v>
      </c>
      <c r="Q14" s="110">
        <f t="shared" si="2"/>
        <v>27529803</v>
      </c>
      <c r="R14" s="54">
        <f t="shared" si="3"/>
        <v>9.047579229032527</v>
      </c>
      <c r="S14" s="55">
        <f t="shared" si="4"/>
        <v>-49.897335735967339</v>
      </c>
      <c r="T14" s="54">
        <f t="shared" si="5"/>
        <v>83.333333333333343</v>
      </c>
      <c r="U14" s="56">
        <f t="shared" si="6"/>
        <v>91.766009999999994</v>
      </c>
      <c r="V14" s="109">
        <v>9387000</v>
      </c>
      <c r="W14" s="110">
        <v>9387000</v>
      </c>
    </row>
    <row r="15" spans="1:23" ht="13" customHeight="1" x14ac:dyDescent="0.3">
      <c r="A15" s="53" t="s">
        <v>42</v>
      </c>
      <c r="B15" s="108">
        <v>2000000</v>
      </c>
      <c r="C15" s="108"/>
      <c r="D15" s="108"/>
      <c r="E15" s="108">
        <f t="shared" si="0"/>
        <v>2000000</v>
      </c>
      <c r="F15" s="109">
        <v>2000000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34600000</v>
      </c>
      <c r="C17" s="111">
        <f>SUM(C9:C16)</f>
        <v>0</v>
      </c>
      <c r="D17" s="111"/>
      <c r="E17" s="111">
        <f t="shared" si="0"/>
        <v>34600000</v>
      </c>
      <c r="F17" s="112">
        <f t="shared" ref="F17:O17" si="7">SUM(F9:F16)</f>
        <v>34600000</v>
      </c>
      <c r="G17" s="113">
        <f t="shared" si="7"/>
        <v>27600000</v>
      </c>
      <c r="H17" s="112">
        <f t="shared" si="7"/>
        <v>334000</v>
      </c>
      <c r="I17" s="113">
        <f t="shared" si="7"/>
        <v>333795</v>
      </c>
      <c r="J17" s="112">
        <f t="shared" si="7"/>
        <v>475000</v>
      </c>
      <c r="K17" s="113">
        <f t="shared" si="7"/>
        <v>6361945</v>
      </c>
      <c r="L17" s="112">
        <f t="shared" si="7"/>
        <v>12142000</v>
      </c>
      <c r="M17" s="113">
        <f t="shared" si="7"/>
        <v>14643370</v>
      </c>
      <c r="N17" s="112">
        <f t="shared" si="7"/>
        <v>13047000</v>
      </c>
      <c r="O17" s="113">
        <f t="shared" si="7"/>
        <v>7251450</v>
      </c>
      <c r="P17" s="112">
        <f t="shared" si="1"/>
        <v>25998000</v>
      </c>
      <c r="Q17" s="113">
        <f t="shared" si="2"/>
        <v>28590560</v>
      </c>
      <c r="R17" s="58">
        <f t="shared" si="3"/>
        <v>7.4534673035743699</v>
      </c>
      <c r="S17" s="59">
        <f t="shared" si="4"/>
        <v>-50.479636859548037</v>
      </c>
      <c r="T17" s="58">
        <f>IF((SUM($E9:$E14))=0,0,(P17/(SUM($E9:$E14))*100))</f>
        <v>79.74846625766871</v>
      </c>
      <c r="U17" s="60">
        <f>IF((SUM($E9:$E14))=0,0,(Q17/(SUM($E9:$E14))*100))</f>
        <v>87.701104294478526</v>
      </c>
      <c r="V17" s="112">
        <f>SUM(V9:V16)</f>
        <v>9387000</v>
      </c>
      <c r="W17" s="113">
        <f>SUM(W9:W16)</f>
        <v>9387000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5000000</v>
      </c>
      <c r="H22" s="109"/>
      <c r="I22" s="110"/>
      <c r="J22" s="109"/>
      <c r="K22" s="110"/>
      <c r="L22" s="109"/>
      <c r="M22" s="110"/>
      <c r="N22" s="109">
        <v>2444000</v>
      </c>
      <c r="O22" s="110"/>
      <c r="P22" s="109">
        <f t="shared" si="9"/>
        <v>2444000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>
        <v>18105000</v>
      </c>
      <c r="C23" s="108"/>
      <c r="D23" s="108"/>
      <c r="E23" s="108">
        <f t="shared" si="8"/>
        <v>18105000</v>
      </c>
      <c r="F23" s="109">
        <v>18105000</v>
      </c>
      <c r="G23" s="110">
        <v>18105000</v>
      </c>
      <c r="H23" s="109"/>
      <c r="I23" s="110"/>
      <c r="J23" s="109">
        <v>2680000</v>
      </c>
      <c r="K23" s="110">
        <v>5033635</v>
      </c>
      <c r="L23" s="109">
        <v>2680000</v>
      </c>
      <c r="M23" s="110">
        <v>2932773</v>
      </c>
      <c r="N23" s="109">
        <v>4892000</v>
      </c>
      <c r="O23" s="110">
        <v>2515794</v>
      </c>
      <c r="P23" s="109">
        <f t="shared" si="9"/>
        <v>10252000</v>
      </c>
      <c r="Q23" s="110">
        <f t="shared" si="10"/>
        <v>10482202</v>
      </c>
      <c r="R23" s="54">
        <f t="shared" si="11"/>
        <v>82.53731343283583</v>
      </c>
      <c r="S23" s="55">
        <f t="shared" si="12"/>
        <v>-14.217909125595469</v>
      </c>
      <c r="T23" s="54">
        <f t="shared" si="13"/>
        <v>56.625241645954162</v>
      </c>
      <c r="U23" s="56">
        <f t="shared" si="14"/>
        <v>57.896724661695664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18105000</v>
      </c>
      <c r="C26" s="111">
        <f>SUM(C19:C25)</f>
        <v>0</v>
      </c>
      <c r="D26" s="111"/>
      <c r="E26" s="111">
        <f t="shared" si="8"/>
        <v>18105000</v>
      </c>
      <c r="F26" s="112">
        <f t="shared" ref="F26:O26" si="15">SUM(F19:F25)</f>
        <v>18105000</v>
      </c>
      <c r="G26" s="113">
        <f t="shared" si="15"/>
        <v>23105000</v>
      </c>
      <c r="H26" s="112">
        <f t="shared" si="15"/>
        <v>0</v>
      </c>
      <c r="I26" s="113">
        <f t="shared" si="15"/>
        <v>0</v>
      </c>
      <c r="J26" s="112">
        <f t="shared" si="15"/>
        <v>2680000</v>
      </c>
      <c r="K26" s="113">
        <f t="shared" si="15"/>
        <v>5033635</v>
      </c>
      <c r="L26" s="112">
        <f t="shared" si="15"/>
        <v>2680000</v>
      </c>
      <c r="M26" s="113">
        <f t="shared" si="15"/>
        <v>2932773</v>
      </c>
      <c r="N26" s="112">
        <f t="shared" si="15"/>
        <v>7336000</v>
      </c>
      <c r="O26" s="113">
        <f t="shared" si="15"/>
        <v>2515794</v>
      </c>
      <c r="P26" s="112">
        <f t="shared" si="9"/>
        <v>12696000</v>
      </c>
      <c r="Q26" s="113">
        <f t="shared" si="10"/>
        <v>10482202</v>
      </c>
      <c r="R26" s="58">
        <f t="shared" si="11"/>
        <v>173.73134328358208</v>
      </c>
      <c r="S26" s="59">
        <f t="shared" si="12"/>
        <v>-14.217909125595469</v>
      </c>
      <c r="T26" s="58">
        <f>IF(($E26-$E21-$E25)   =0,0,($P26   /($E26-$E21-$E25)   )*100)</f>
        <v>70.124275062137528</v>
      </c>
      <c r="U26" s="60">
        <f>IF(($E26-$E21-$E25)   =0,0,($Q26   /($E26-$E21-$E25)   )*100)</f>
        <v>57.896724661695664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5777000</v>
      </c>
      <c r="C34" s="108"/>
      <c r="D34" s="108"/>
      <c r="E34" s="108">
        <f>$B34      +$C34      +$D34</f>
        <v>5777000</v>
      </c>
      <c r="F34" s="109">
        <v>5777000</v>
      </c>
      <c r="G34" s="110">
        <v>5777000</v>
      </c>
      <c r="H34" s="109">
        <v>1444000</v>
      </c>
      <c r="I34" s="110">
        <v>4793000</v>
      </c>
      <c r="J34" s="109">
        <v>984000</v>
      </c>
      <c r="K34" s="110">
        <v>984000</v>
      </c>
      <c r="L34" s="109"/>
      <c r="M34" s="110"/>
      <c r="N34" s="109"/>
      <c r="O34" s="110"/>
      <c r="P34" s="109">
        <f>$H34      +$J34      +$L34      +$N34</f>
        <v>2428000</v>
      </c>
      <c r="Q34" s="110">
        <f>$I34      +$K34      +$M34      +$O34</f>
        <v>5777000</v>
      </c>
      <c r="R34" s="54">
        <f>IF(($L34      =0),0,((($N34      -$L34      )/$L34      )*100))</f>
        <v>0</v>
      </c>
      <c r="S34" s="55">
        <f>IF(($M34      =0),0,((($O34      -$M34      )/$M34      )*100))</f>
        <v>0</v>
      </c>
      <c r="T34" s="54">
        <f>IF(($E34      =0),0,(($P34      /$E34      )*100))</f>
        <v>42.028734637355029</v>
      </c>
      <c r="U34" s="56">
        <f>IF(($E34      =0),0,(($Q34      /$E34      )*100))</f>
        <v>100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5777000</v>
      </c>
      <c r="C35" s="111">
        <f>C34</f>
        <v>0</v>
      </c>
      <c r="D35" s="111"/>
      <c r="E35" s="111">
        <f>$B35      +$C35      +$D35</f>
        <v>5777000</v>
      </c>
      <c r="F35" s="112">
        <f t="shared" ref="F35:O35" si="17">F34</f>
        <v>5777000</v>
      </c>
      <c r="G35" s="113">
        <f t="shared" si="17"/>
        <v>5777000</v>
      </c>
      <c r="H35" s="112">
        <f t="shared" si="17"/>
        <v>1444000</v>
      </c>
      <c r="I35" s="113">
        <f t="shared" si="17"/>
        <v>4793000</v>
      </c>
      <c r="J35" s="112">
        <f t="shared" si="17"/>
        <v>984000</v>
      </c>
      <c r="K35" s="113">
        <f t="shared" si="17"/>
        <v>984000</v>
      </c>
      <c r="L35" s="112">
        <f t="shared" si="17"/>
        <v>0</v>
      </c>
      <c r="M35" s="113">
        <f t="shared" si="17"/>
        <v>0</v>
      </c>
      <c r="N35" s="112">
        <f t="shared" si="17"/>
        <v>0</v>
      </c>
      <c r="O35" s="113">
        <f t="shared" si="17"/>
        <v>0</v>
      </c>
      <c r="P35" s="112">
        <f>$H35      +$J35      +$L35      +$N35</f>
        <v>2428000</v>
      </c>
      <c r="Q35" s="113">
        <f>$I35      +$K35      +$M35      +$O35</f>
        <v>5777000</v>
      </c>
      <c r="R35" s="58">
        <f>IF(($L35      =0),0,((($N35      -$L35      )/$L35      )*100))</f>
        <v>0</v>
      </c>
      <c r="S35" s="59">
        <f>IF(($M35      =0),0,((($O35      -$M35      )/$M35      )*100))</f>
        <v>0</v>
      </c>
      <c r="T35" s="58">
        <f>IF($E35   =0,0,($P35   /$E35   )*100)</f>
        <v>42.028734637355029</v>
      </c>
      <c r="U35" s="60">
        <f>IF($E35   =0,0,($Q35   /$E35   )*100)</f>
        <v>100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30500000</v>
      </c>
      <c r="C37" s="108"/>
      <c r="D37" s="108"/>
      <c r="E37" s="108">
        <f t="shared" ref="E37:E42" si="18">$B37      +$C37      +$D37</f>
        <v>30500000</v>
      </c>
      <c r="F37" s="109">
        <v>30500000</v>
      </c>
      <c r="G37" s="110">
        <v>30500000</v>
      </c>
      <c r="H37" s="109"/>
      <c r="I37" s="110">
        <v>519601</v>
      </c>
      <c r="J37" s="109">
        <v>13111000</v>
      </c>
      <c r="K37" s="110">
        <v>13185286</v>
      </c>
      <c r="L37" s="109">
        <v>10284000</v>
      </c>
      <c r="M37" s="110">
        <v>9027775</v>
      </c>
      <c r="N37" s="109"/>
      <c r="O37" s="110">
        <v>3999346</v>
      </c>
      <c r="P37" s="109">
        <f t="shared" ref="P37:P42" si="19">$H37      +$J37      +$L37      +$N37</f>
        <v>23395000</v>
      </c>
      <c r="Q37" s="110">
        <f t="shared" ref="Q37:Q42" si="20">$I37      +$K37      +$M37      +$O37</f>
        <v>26732008</v>
      </c>
      <c r="R37" s="54">
        <f t="shared" ref="R37:R42" si="21">IF(($L37      =0),0,((($N37      -$L37      )/$L37      )*100))</f>
        <v>-100</v>
      </c>
      <c r="S37" s="55">
        <f t="shared" ref="S37:S42" si="22">IF(($M37      =0),0,((($O37      -$M37      )/$M37      )*100))</f>
        <v>-55.699538369088728</v>
      </c>
      <c r="T37" s="54">
        <f t="shared" ref="T37:T41" si="23">IF(($E37      =0),0,(($P37      /$E37      )*100))</f>
        <v>76.704918032786878</v>
      </c>
      <c r="U37" s="56">
        <f t="shared" ref="U37:U41" si="24">IF(($E37      =0),0,(($Q37      /$E37      )*100))</f>
        <v>87.645927868852453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126019000</v>
      </c>
      <c r="C38" s="108">
        <v>-47375000</v>
      </c>
      <c r="D38" s="108"/>
      <c r="E38" s="108">
        <f t="shared" si="18"/>
        <v>78644000</v>
      </c>
      <c r="F38" s="109">
        <v>126019000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4000000</v>
      </c>
      <c r="C40" s="108"/>
      <c r="D40" s="108"/>
      <c r="E40" s="108">
        <f t="shared" si="18"/>
        <v>4000000</v>
      </c>
      <c r="F40" s="109">
        <v>4000000</v>
      </c>
      <c r="G40" s="110">
        <v>4000000</v>
      </c>
      <c r="H40" s="109"/>
      <c r="I40" s="110"/>
      <c r="J40" s="109">
        <v>2212000</v>
      </c>
      <c r="K40" s="110">
        <v>2212370</v>
      </c>
      <c r="L40" s="109"/>
      <c r="M40" s="110">
        <v>811296</v>
      </c>
      <c r="N40" s="109">
        <v>726000</v>
      </c>
      <c r="O40" s="110"/>
      <c r="P40" s="109">
        <f t="shared" si="19"/>
        <v>2938000</v>
      </c>
      <c r="Q40" s="110">
        <f t="shared" si="20"/>
        <v>3023666</v>
      </c>
      <c r="R40" s="54">
        <f t="shared" si="21"/>
        <v>0</v>
      </c>
      <c r="S40" s="55">
        <f t="shared" si="22"/>
        <v>-100</v>
      </c>
      <c r="T40" s="54">
        <f t="shared" si="23"/>
        <v>73.45</v>
      </c>
      <c r="U40" s="56">
        <f t="shared" si="24"/>
        <v>75.591650000000001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160519000</v>
      </c>
      <c r="C42" s="111">
        <f>SUM(C37:C41)</f>
        <v>-47375000</v>
      </c>
      <c r="D42" s="111"/>
      <c r="E42" s="111">
        <f t="shared" si="18"/>
        <v>113144000</v>
      </c>
      <c r="F42" s="112">
        <f t="shared" ref="F42:O42" si="25">SUM(F37:F41)</f>
        <v>160519000</v>
      </c>
      <c r="G42" s="113">
        <f t="shared" si="25"/>
        <v>34500000</v>
      </c>
      <c r="H42" s="112">
        <f t="shared" si="25"/>
        <v>0</v>
      </c>
      <c r="I42" s="113">
        <f t="shared" si="25"/>
        <v>519601</v>
      </c>
      <c r="J42" s="112">
        <f t="shared" si="25"/>
        <v>15323000</v>
      </c>
      <c r="K42" s="113">
        <f t="shared" si="25"/>
        <v>15397656</v>
      </c>
      <c r="L42" s="112">
        <f t="shared" si="25"/>
        <v>10284000</v>
      </c>
      <c r="M42" s="113">
        <f t="shared" si="25"/>
        <v>9839071</v>
      </c>
      <c r="N42" s="112">
        <f t="shared" si="25"/>
        <v>726000</v>
      </c>
      <c r="O42" s="113">
        <f t="shared" si="25"/>
        <v>3999346</v>
      </c>
      <c r="P42" s="112">
        <f t="shared" si="19"/>
        <v>26333000</v>
      </c>
      <c r="Q42" s="113">
        <f t="shared" si="20"/>
        <v>29755674</v>
      </c>
      <c r="R42" s="58">
        <f t="shared" si="21"/>
        <v>-92.940490081680281</v>
      </c>
      <c r="S42" s="59">
        <f t="shared" si="22"/>
        <v>-59.352402274564334</v>
      </c>
      <c r="T42" s="58">
        <f>IF((+$E37+$E40) =0,0,(P42   /(+$E37+$E40) )*100)</f>
        <v>76.327536231884068</v>
      </c>
      <c r="U42" s="60">
        <f>IF((+$E37+$E40) =0,0,(Q42   /(+$E37+$E40) )*100)</f>
        <v>86.248330434782602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>
        <v>20000000</v>
      </c>
      <c r="C54" s="108"/>
      <c r="D54" s="108"/>
      <c r="E54" s="108">
        <f t="shared" si="26"/>
        <v>20000000</v>
      </c>
      <c r="F54" s="109">
        <v>20000000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20000000</v>
      </c>
      <c r="C55" s="111">
        <f>SUM(C44:C54)</f>
        <v>0</v>
      </c>
      <c r="D55" s="111"/>
      <c r="E55" s="111">
        <f t="shared" si="26"/>
        <v>20000000</v>
      </c>
      <c r="F55" s="112">
        <f t="shared" ref="F55:O55" si="33">SUM(F44:F54)</f>
        <v>20000000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239001000</v>
      </c>
      <c r="C69" s="120">
        <f>SUM(C9:C16,C19:C25,C28:C31,C34,C37:C41,C44:C54,C57:C60,C63:C67)</f>
        <v>-47375000</v>
      </c>
      <c r="D69" s="120"/>
      <c r="E69" s="120">
        <f t="shared" si="35"/>
        <v>191626000</v>
      </c>
      <c r="F69" s="121">
        <f t="shared" ref="F69:O69" si="43">SUM(F9:F16,F19:F25,F28:F31,F34,F37:F41,F44:F54,F57:F60,F63:F67)</f>
        <v>239001000</v>
      </c>
      <c r="G69" s="122">
        <f t="shared" si="43"/>
        <v>90982000</v>
      </c>
      <c r="H69" s="121">
        <f t="shared" si="43"/>
        <v>1778000</v>
      </c>
      <c r="I69" s="122">
        <f t="shared" si="43"/>
        <v>5646396</v>
      </c>
      <c r="J69" s="121">
        <f t="shared" si="43"/>
        <v>19462000</v>
      </c>
      <c r="K69" s="122">
        <f t="shared" si="43"/>
        <v>27777236</v>
      </c>
      <c r="L69" s="121">
        <f t="shared" si="43"/>
        <v>25106000</v>
      </c>
      <c r="M69" s="122">
        <f t="shared" si="43"/>
        <v>27415214</v>
      </c>
      <c r="N69" s="121">
        <f t="shared" si="43"/>
        <v>21109000</v>
      </c>
      <c r="O69" s="122">
        <f t="shared" si="43"/>
        <v>13766590</v>
      </c>
      <c r="P69" s="121">
        <f t="shared" si="36"/>
        <v>67455000</v>
      </c>
      <c r="Q69" s="122">
        <f t="shared" si="37"/>
        <v>74605436</v>
      </c>
      <c r="R69" s="67">
        <f t="shared" si="38"/>
        <v>-15.920497092328528</v>
      </c>
      <c r="S69" s="68">
        <f t="shared" si="39"/>
        <v>-49.784853038170702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74.141038886812765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82.00021542722736</v>
      </c>
      <c r="V69" s="121">
        <f>SUM(V9:V16,V19:V25,V28:V31,V34,V37:V41,V44:V54,V57:V60,V63:V67)</f>
        <v>9387000</v>
      </c>
      <c r="W69" s="122">
        <f>SUM(W9:W16,W19:W25,W28:W31,W34,W37:W41,W44:W54,W57:W60,W63:W67)</f>
        <v>9387000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406479000</v>
      </c>
      <c r="C71" s="108"/>
      <c r="D71" s="108"/>
      <c r="E71" s="108">
        <f>$B71      +$C71      +$D71</f>
        <v>406479000</v>
      </c>
      <c r="F71" s="109">
        <v>406479000</v>
      </c>
      <c r="G71" s="110">
        <v>406479000</v>
      </c>
      <c r="H71" s="109">
        <v>144842000</v>
      </c>
      <c r="I71" s="110">
        <v>135025300</v>
      </c>
      <c r="J71" s="109">
        <v>164666000</v>
      </c>
      <c r="K71" s="110">
        <v>208083295</v>
      </c>
      <c r="L71" s="109">
        <v>59056000</v>
      </c>
      <c r="M71" s="110">
        <v>63370403</v>
      </c>
      <c r="N71" s="109">
        <v>37915000</v>
      </c>
      <c r="O71" s="110">
        <v>50000000</v>
      </c>
      <c r="P71" s="109">
        <f>$H71      +$J71      +$L71      +$N71</f>
        <v>406479000</v>
      </c>
      <c r="Q71" s="110">
        <f>$I71      +$K71      +$M71      +$O71</f>
        <v>456478998</v>
      </c>
      <c r="R71" s="54">
        <f>IF(($L71      =0),0,((($N71      -$L71      )/$L71      )*100))</f>
        <v>-35.79822541316716</v>
      </c>
      <c r="S71" s="55">
        <f>IF(($M71      =0),0,((($O71      -$M71      )/$M71      )*100))</f>
        <v>-21.098813274076857</v>
      </c>
      <c r="T71" s="54">
        <f>IF(($E71      =0),0,(($P71      /$E71      )*100))</f>
        <v>100</v>
      </c>
      <c r="U71" s="56">
        <f>IF(($E71      =0),0,(($Q71      /$E71      )*100))</f>
        <v>112.30075797273659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406479000</v>
      </c>
      <c r="C73" s="117">
        <f>SUM(C71:C72)</f>
        <v>0</v>
      </c>
      <c r="D73" s="117"/>
      <c r="E73" s="117">
        <f>$B73      +$C73      +$D73</f>
        <v>406479000</v>
      </c>
      <c r="F73" s="118">
        <f t="shared" ref="F73:O73" si="44">SUM(F71:F72)</f>
        <v>406479000</v>
      </c>
      <c r="G73" s="119">
        <f t="shared" si="44"/>
        <v>406479000</v>
      </c>
      <c r="H73" s="118">
        <f t="shared" si="44"/>
        <v>144842000</v>
      </c>
      <c r="I73" s="119">
        <f t="shared" si="44"/>
        <v>135025300</v>
      </c>
      <c r="J73" s="118">
        <f t="shared" si="44"/>
        <v>164666000</v>
      </c>
      <c r="K73" s="119">
        <f t="shared" si="44"/>
        <v>208083295</v>
      </c>
      <c r="L73" s="118">
        <f t="shared" si="44"/>
        <v>59056000</v>
      </c>
      <c r="M73" s="119">
        <f t="shared" si="44"/>
        <v>63370403</v>
      </c>
      <c r="N73" s="118">
        <f t="shared" si="44"/>
        <v>37915000</v>
      </c>
      <c r="O73" s="119">
        <f t="shared" si="44"/>
        <v>50000000</v>
      </c>
      <c r="P73" s="118">
        <f>$H73      +$J73      +$L73      +$N73</f>
        <v>406479000</v>
      </c>
      <c r="Q73" s="119">
        <f>$I73      +$K73      +$M73      +$O73</f>
        <v>456478998</v>
      </c>
      <c r="R73" s="63">
        <f>IF(($L73      =0),0,((($N73      -$L73      )/$L73      )*100))</f>
        <v>-35.79822541316716</v>
      </c>
      <c r="S73" s="64">
        <f>IF(($M73      =0),0,((($O73      -$M73      )/$M73      )*100))</f>
        <v>-21.098813274076857</v>
      </c>
      <c r="T73" s="63">
        <f>IF(($E71      =0),0,(($P71      /$E71      )*100))</f>
        <v>100</v>
      </c>
      <c r="U73" s="65">
        <f>IF($E71   =0,0,($Q71   /$E71 )*100)</f>
        <v>112.30075797273659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406479000</v>
      </c>
      <c r="C74" s="120">
        <f>SUM(C71:C72)</f>
        <v>0</v>
      </c>
      <c r="D74" s="120"/>
      <c r="E74" s="120">
        <f>$B74      +$C74      +$D74</f>
        <v>406479000</v>
      </c>
      <c r="F74" s="121">
        <f t="shared" ref="F74:O74" si="45">SUM(F71:F72)</f>
        <v>406479000</v>
      </c>
      <c r="G74" s="122">
        <f t="shared" si="45"/>
        <v>406479000</v>
      </c>
      <c r="H74" s="121">
        <f t="shared" si="45"/>
        <v>144842000</v>
      </c>
      <c r="I74" s="122">
        <f t="shared" si="45"/>
        <v>135025300</v>
      </c>
      <c r="J74" s="121">
        <f t="shared" si="45"/>
        <v>164666000</v>
      </c>
      <c r="K74" s="122">
        <f t="shared" si="45"/>
        <v>208083295</v>
      </c>
      <c r="L74" s="121">
        <f t="shared" si="45"/>
        <v>59056000</v>
      </c>
      <c r="M74" s="122">
        <f t="shared" si="45"/>
        <v>63370403</v>
      </c>
      <c r="N74" s="121">
        <f t="shared" si="45"/>
        <v>37915000</v>
      </c>
      <c r="O74" s="122">
        <f t="shared" si="45"/>
        <v>50000000</v>
      </c>
      <c r="P74" s="121">
        <f>$H74      +$J74      +$L74      +$N74</f>
        <v>406479000</v>
      </c>
      <c r="Q74" s="122">
        <f>$I74      +$K74      +$M74      +$O74</f>
        <v>456478998</v>
      </c>
      <c r="R74" s="67">
        <f>IF(($L74      =0),0,((($N74      -$L74      )/$L74      )*100))</f>
        <v>-35.79822541316716</v>
      </c>
      <c r="S74" s="68">
        <f>IF(($M74      =0),0,((($O74      -$M74      )/$M74      )*100))</f>
        <v>-21.098813274076857</v>
      </c>
      <c r="T74" s="67">
        <f>IF(($E71      =0),0,(($P71      /$E71      )*100))</f>
        <v>100</v>
      </c>
      <c r="U74" s="71">
        <f>IF($E71   =0,0,($Q71   /$E71 )*100)</f>
        <v>112.30075797273659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645480000</v>
      </c>
      <c r="C75" s="120">
        <f>SUM(C9:C16,C19:C25,C28:C31,C34,C37:C41,C44:C54,C57:C60,C63:C67,C71:C72)</f>
        <v>-47375000</v>
      </c>
      <c r="D75" s="120"/>
      <c r="E75" s="120">
        <f>$B75      +$C75      +$D75</f>
        <v>598105000</v>
      </c>
      <c r="F75" s="121">
        <f t="shared" ref="F75:O75" si="46">SUM(F9:F16,F19:F25,F28:F31,F34,F37:F41,F44:F54,F57:F60,F63:F67,F71:F72)</f>
        <v>645480000</v>
      </c>
      <c r="G75" s="122">
        <f t="shared" si="46"/>
        <v>497461000</v>
      </c>
      <c r="H75" s="121">
        <f t="shared" si="46"/>
        <v>146620000</v>
      </c>
      <c r="I75" s="122">
        <f t="shared" si="46"/>
        <v>140671696</v>
      </c>
      <c r="J75" s="121">
        <f t="shared" si="46"/>
        <v>184128000</v>
      </c>
      <c r="K75" s="122">
        <f t="shared" si="46"/>
        <v>235860531</v>
      </c>
      <c r="L75" s="121">
        <f t="shared" si="46"/>
        <v>84162000</v>
      </c>
      <c r="M75" s="122">
        <f t="shared" si="46"/>
        <v>90785617</v>
      </c>
      <c r="N75" s="121">
        <f t="shared" si="46"/>
        <v>59024000</v>
      </c>
      <c r="O75" s="122">
        <f t="shared" si="46"/>
        <v>63766590</v>
      </c>
      <c r="P75" s="121">
        <f>$H75      +$J75      +$L75      +$N75</f>
        <v>473934000</v>
      </c>
      <c r="Q75" s="122">
        <f>$I75      +$K75      +$M75      +$O75</f>
        <v>531084434</v>
      </c>
      <c r="R75" s="67">
        <f>IF(($L75      =0),0,((($N75      -$L75      )/$L75      )*100))</f>
        <v>-29.868586773128015</v>
      </c>
      <c r="S75" s="68">
        <f>IF(($M75      =0),0,((($O75      -$M75      )/$M75      )*100))</f>
        <v>-29.761351955123022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95.27058402568241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106.75900904794547</v>
      </c>
      <c r="V75" s="121">
        <f>SUM(V9:V16,V19:V25,V28:V31,V34,V37:V41,V44:V54,V57:V60,V63:V67,V71:V72)</f>
        <v>9387000</v>
      </c>
      <c r="W75" s="122">
        <f>SUM(W9:W16,W19:W25,W28:W31,W34,W37:W41,W44:W54,W57:W60,W63:W67,W71:W72)</f>
        <v>9387000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oKI92ufryIYcyP/NTV6gDLeAWNvsipWuQ7jeSt3HKuMmVGC79Yk9N6/5V3DGcAtQR6Wgkl49Lpfzdbt+iv8Owg==" saltValue="OHhKXhUvnHW4KsQluyhLcw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125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1800000</v>
      </c>
      <c r="C10" s="108"/>
      <c r="D10" s="108"/>
      <c r="E10" s="108">
        <f t="shared" ref="E10:E17" si="0">$B10      +$C10      +$D10</f>
        <v>1800000</v>
      </c>
      <c r="F10" s="109">
        <v>1800000</v>
      </c>
      <c r="G10" s="110">
        <v>1800000</v>
      </c>
      <c r="H10" s="109">
        <v>496000</v>
      </c>
      <c r="I10" s="110">
        <v>277987</v>
      </c>
      <c r="J10" s="109">
        <v>140000</v>
      </c>
      <c r="K10" s="110">
        <v>352592</v>
      </c>
      <c r="L10" s="109">
        <v>86000</v>
      </c>
      <c r="M10" s="110">
        <v>13370</v>
      </c>
      <c r="N10" s="109">
        <v>53000</v>
      </c>
      <c r="O10" s="110">
        <v>1156051</v>
      </c>
      <c r="P10" s="109">
        <f t="shared" ref="P10:P17" si="1">$H10      +$J10      +$L10      +$N10</f>
        <v>775000</v>
      </c>
      <c r="Q10" s="110">
        <f t="shared" ref="Q10:Q17" si="2">$I10      +$K10      +$M10      +$O10</f>
        <v>1800000</v>
      </c>
      <c r="R10" s="54">
        <f t="shared" ref="R10:R17" si="3">IF(($L10      =0),0,((($N10      -$L10      )/$L10      )*100))</f>
        <v>-38.372093023255815</v>
      </c>
      <c r="S10" s="55">
        <f t="shared" ref="S10:S17" si="4">IF(($M10      =0),0,((($O10      -$M10      )/$M10      )*100))</f>
        <v>8546.6043380703068</v>
      </c>
      <c r="T10" s="54">
        <f t="shared" ref="T10:T16" si="5">IF(($E10      =0),0,(($P10      /$E10      )*100))</f>
        <v>43.055555555555557</v>
      </c>
      <c r="U10" s="56">
        <f t="shared" ref="U10:U16" si="6">IF(($E10      =0),0,(($Q10      /$E10      )*100))</f>
        <v>100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4400000</v>
      </c>
      <c r="C11" s="108"/>
      <c r="D11" s="108"/>
      <c r="E11" s="108">
        <f t="shared" si="0"/>
        <v>4400000</v>
      </c>
      <c r="F11" s="109">
        <v>4400000</v>
      </c>
      <c r="G11" s="110">
        <v>4400000</v>
      </c>
      <c r="H11" s="109">
        <v>943000</v>
      </c>
      <c r="I11" s="110">
        <v>944803</v>
      </c>
      <c r="J11" s="109">
        <v>834000</v>
      </c>
      <c r="K11" s="110">
        <v>1032911</v>
      </c>
      <c r="L11" s="109">
        <v>818000</v>
      </c>
      <c r="M11" s="110">
        <v>297236</v>
      </c>
      <c r="N11" s="109">
        <v>1251000</v>
      </c>
      <c r="O11" s="110">
        <v>1752023</v>
      </c>
      <c r="P11" s="109">
        <f t="shared" si="1"/>
        <v>3846000</v>
      </c>
      <c r="Q11" s="110">
        <f t="shared" si="2"/>
        <v>4026973</v>
      </c>
      <c r="R11" s="54">
        <f t="shared" si="3"/>
        <v>52.933985330073355</v>
      </c>
      <c r="S11" s="55">
        <f t="shared" si="4"/>
        <v>489.43835874523944</v>
      </c>
      <c r="T11" s="54">
        <f t="shared" si="5"/>
        <v>87.409090909090921</v>
      </c>
      <c r="U11" s="56">
        <f t="shared" si="6"/>
        <v>91.522113636363628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100000</v>
      </c>
      <c r="C14" s="108"/>
      <c r="D14" s="108"/>
      <c r="E14" s="108">
        <f t="shared" si="0"/>
        <v>100000</v>
      </c>
      <c r="F14" s="109">
        <v>100000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1000000</v>
      </c>
      <c r="C15" s="108"/>
      <c r="D15" s="108"/>
      <c r="E15" s="108">
        <f t="shared" si="0"/>
        <v>1000000</v>
      </c>
      <c r="F15" s="109">
        <v>1000000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7300000</v>
      </c>
      <c r="C17" s="111">
        <f>SUM(C9:C16)</f>
        <v>0</v>
      </c>
      <c r="D17" s="111"/>
      <c r="E17" s="111">
        <f t="shared" si="0"/>
        <v>7300000</v>
      </c>
      <c r="F17" s="112">
        <f t="shared" ref="F17:O17" si="7">SUM(F9:F16)</f>
        <v>7300000</v>
      </c>
      <c r="G17" s="113">
        <f t="shared" si="7"/>
        <v>6200000</v>
      </c>
      <c r="H17" s="112">
        <f t="shared" si="7"/>
        <v>1439000</v>
      </c>
      <c r="I17" s="113">
        <f t="shared" si="7"/>
        <v>1222790</v>
      </c>
      <c r="J17" s="112">
        <f t="shared" si="7"/>
        <v>974000</v>
      </c>
      <c r="K17" s="113">
        <f t="shared" si="7"/>
        <v>1385503</v>
      </c>
      <c r="L17" s="112">
        <f t="shared" si="7"/>
        <v>904000</v>
      </c>
      <c r="M17" s="113">
        <f t="shared" si="7"/>
        <v>310606</v>
      </c>
      <c r="N17" s="112">
        <f t="shared" si="7"/>
        <v>1304000</v>
      </c>
      <c r="O17" s="113">
        <f t="shared" si="7"/>
        <v>2908074</v>
      </c>
      <c r="P17" s="112">
        <f t="shared" si="1"/>
        <v>4621000</v>
      </c>
      <c r="Q17" s="113">
        <f t="shared" si="2"/>
        <v>5826973</v>
      </c>
      <c r="R17" s="58">
        <f t="shared" si="3"/>
        <v>44.247787610619469</v>
      </c>
      <c r="S17" s="59">
        <f t="shared" si="4"/>
        <v>836.25815341622513</v>
      </c>
      <c r="T17" s="58">
        <f>IF((SUM($E9:$E14))=0,0,(P17/(SUM($E9:$E14))*100))</f>
        <v>73.349206349206355</v>
      </c>
      <c r="U17" s="60">
        <f>IF((SUM($E9:$E14))=0,0,(Q17/(SUM($E9:$E14))*100))</f>
        <v>92.491634920634922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78371000</v>
      </c>
      <c r="C19" s="108"/>
      <c r="D19" s="108"/>
      <c r="E19" s="108">
        <f t="shared" ref="E19:E26" si="8">$B19      +$C19      +$D19</f>
        <v>78371000</v>
      </c>
      <c r="F19" s="109">
        <v>78371000</v>
      </c>
      <c r="G19" s="110">
        <v>78371000</v>
      </c>
      <c r="H19" s="109">
        <v>12454000</v>
      </c>
      <c r="I19" s="110">
        <v>12401550</v>
      </c>
      <c r="J19" s="109">
        <v>23693000</v>
      </c>
      <c r="K19" s="110">
        <v>27548750</v>
      </c>
      <c r="L19" s="109">
        <v>10535000</v>
      </c>
      <c r="M19" s="110">
        <v>345814</v>
      </c>
      <c r="N19" s="109">
        <v>23594000</v>
      </c>
      <c r="O19" s="110">
        <v>28273725</v>
      </c>
      <c r="P19" s="109">
        <f t="shared" ref="P19:P26" si="9">$H19      +$J19      +$L19      +$N19</f>
        <v>70276000</v>
      </c>
      <c r="Q19" s="110">
        <f t="shared" ref="Q19:Q26" si="10">$I19      +$K19      +$M19      +$O19</f>
        <v>68569839</v>
      </c>
      <c r="R19" s="54">
        <f t="shared" ref="R19:R26" si="11">IF(($L19      =0),0,((($N19      -$L19      )/$L19      )*100))</f>
        <v>123.95823445657332</v>
      </c>
      <c r="S19" s="55">
        <f t="shared" ref="S19:S26" si="12">IF(($M19      =0),0,((($O19      -$M19      )/$M19      )*100))</f>
        <v>8075.9920072640198</v>
      </c>
      <c r="T19" s="54">
        <f t="shared" ref="T19:T25" si="13">IF(($E19      =0),0,(($P19      /$E19      )*100))</f>
        <v>89.670924193898244</v>
      </c>
      <c r="U19" s="56">
        <f t="shared" ref="U19:U25" si="14">IF(($E19      =0),0,(($Q19      /$E19      )*100))</f>
        <v>87.493893149251633</v>
      </c>
      <c r="V19" s="109">
        <v>535000</v>
      </c>
      <c r="W19" s="110">
        <v>535000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78371000</v>
      </c>
      <c r="C26" s="111">
        <f>SUM(C19:C25)</f>
        <v>0</v>
      </c>
      <c r="D26" s="111"/>
      <c r="E26" s="111">
        <f t="shared" si="8"/>
        <v>78371000</v>
      </c>
      <c r="F26" s="112">
        <f t="shared" ref="F26:O26" si="15">SUM(F19:F25)</f>
        <v>78371000</v>
      </c>
      <c r="G26" s="113">
        <f t="shared" si="15"/>
        <v>78371000</v>
      </c>
      <c r="H26" s="112">
        <f t="shared" si="15"/>
        <v>12454000</v>
      </c>
      <c r="I26" s="113">
        <f t="shared" si="15"/>
        <v>12401550</v>
      </c>
      <c r="J26" s="112">
        <f t="shared" si="15"/>
        <v>23693000</v>
      </c>
      <c r="K26" s="113">
        <f t="shared" si="15"/>
        <v>27548750</v>
      </c>
      <c r="L26" s="112">
        <f t="shared" si="15"/>
        <v>10535000</v>
      </c>
      <c r="M26" s="113">
        <f t="shared" si="15"/>
        <v>345814</v>
      </c>
      <c r="N26" s="112">
        <f t="shared" si="15"/>
        <v>23594000</v>
      </c>
      <c r="O26" s="113">
        <f t="shared" si="15"/>
        <v>28273725</v>
      </c>
      <c r="P26" s="112">
        <f t="shared" si="9"/>
        <v>70276000</v>
      </c>
      <c r="Q26" s="113">
        <f t="shared" si="10"/>
        <v>68569839</v>
      </c>
      <c r="R26" s="58">
        <f t="shared" si="11"/>
        <v>123.95823445657332</v>
      </c>
      <c r="S26" s="59">
        <f t="shared" si="12"/>
        <v>8075.9920072640198</v>
      </c>
      <c r="T26" s="58">
        <f>IF(($E26-$E21-$E25)   =0,0,($P26   /($E26-$E21-$E25)   )*100)</f>
        <v>89.670924193898244</v>
      </c>
      <c r="U26" s="60">
        <f>IF(($E26-$E21-$E25)   =0,0,($Q26   /($E26-$E21-$E25)   )*100)</f>
        <v>87.493893149251633</v>
      </c>
      <c r="V26" s="112">
        <f>SUM(V19:V25)</f>
        <v>535000</v>
      </c>
      <c r="W26" s="113">
        <f>SUM(W19:W25)</f>
        <v>535000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4442000</v>
      </c>
      <c r="C34" s="108"/>
      <c r="D34" s="108"/>
      <c r="E34" s="108">
        <f>$B34      +$C34      +$D34</f>
        <v>4442000</v>
      </c>
      <c r="F34" s="109">
        <v>4442000</v>
      </c>
      <c r="G34" s="110">
        <v>4442000</v>
      </c>
      <c r="H34" s="109">
        <v>1111000</v>
      </c>
      <c r="I34" s="110"/>
      <c r="J34" s="109"/>
      <c r="K34" s="110">
        <v>4442000</v>
      </c>
      <c r="L34" s="109"/>
      <c r="M34" s="110"/>
      <c r="N34" s="109"/>
      <c r="O34" s="110"/>
      <c r="P34" s="109">
        <f>$H34      +$J34      +$L34      +$N34</f>
        <v>1111000</v>
      </c>
      <c r="Q34" s="110">
        <f>$I34      +$K34      +$M34      +$O34</f>
        <v>4442000</v>
      </c>
      <c r="R34" s="54">
        <f>IF(($L34      =0),0,((($N34      -$L34      )/$L34      )*100))</f>
        <v>0</v>
      </c>
      <c r="S34" s="55">
        <f>IF(($M34      =0),0,((($O34      -$M34      )/$M34      )*100))</f>
        <v>0</v>
      </c>
      <c r="T34" s="54">
        <f>IF(($E34      =0),0,(($P34      /$E34      )*100))</f>
        <v>25.011256190904994</v>
      </c>
      <c r="U34" s="56">
        <f>IF(($E34      =0),0,(($Q34      /$E34      )*100))</f>
        <v>100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4442000</v>
      </c>
      <c r="C35" s="111">
        <f>C34</f>
        <v>0</v>
      </c>
      <c r="D35" s="111"/>
      <c r="E35" s="111">
        <f>$B35      +$C35      +$D35</f>
        <v>4442000</v>
      </c>
      <c r="F35" s="112">
        <f t="shared" ref="F35:O35" si="17">F34</f>
        <v>4442000</v>
      </c>
      <c r="G35" s="113">
        <f t="shared" si="17"/>
        <v>4442000</v>
      </c>
      <c r="H35" s="112">
        <f t="shared" si="17"/>
        <v>1111000</v>
      </c>
      <c r="I35" s="113">
        <f t="shared" si="17"/>
        <v>0</v>
      </c>
      <c r="J35" s="112">
        <f t="shared" si="17"/>
        <v>0</v>
      </c>
      <c r="K35" s="113">
        <f t="shared" si="17"/>
        <v>4442000</v>
      </c>
      <c r="L35" s="112">
        <f t="shared" si="17"/>
        <v>0</v>
      </c>
      <c r="M35" s="113">
        <f t="shared" si="17"/>
        <v>0</v>
      </c>
      <c r="N35" s="112">
        <f t="shared" si="17"/>
        <v>0</v>
      </c>
      <c r="O35" s="113">
        <f t="shared" si="17"/>
        <v>0</v>
      </c>
      <c r="P35" s="112">
        <f>$H35      +$J35      +$L35      +$N35</f>
        <v>1111000</v>
      </c>
      <c r="Q35" s="113">
        <f>$I35      +$K35      +$M35      +$O35</f>
        <v>4442000</v>
      </c>
      <c r="R35" s="58">
        <f>IF(($L35      =0),0,((($N35      -$L35      )/$L35      )*100))</f>
        <v>0</v>
      </c>
      <c r="S35" s="59">
        <f>IF(($M35      =0),0,((($O35      -$M35      )/$M35      )*100))</f>
        <v>0</v>
      </c>
      <c r="T35" s="58">
        <f>IF($E35   =0,0,($P35   /$E35   )*100)</f>
        <v>25.011256190904994</v>
      </c>
      <c r="U35" s="60">
        <f>IF($E35   =0,0,($Q35   /$E35   )*100)</f>
        <v>100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19000000</v>
      </c>
      <c r="C37" s="108"/>
      <c r="D37" s="108"/>
      <c r="E37" s="108">
        <f t="shared" ref="E37:E42" si="18">$B37      +$C37      +$D37</f>
        <v>19000000</v>
      </c>
      <c r="F37" s="109">
        <v>19000000</v>
      </c>
      <c r="G37" s="110">
        <v>19000000</v>
      </c>
      <c r="H37" s="109">
        <v>4300000</v>
      </c>
      <c r="I37" s="110">
        <v>1183798</v>
      </c>
      <c r="J37" s="109">
        <v>3538000</v>
      </c>
      <c r="K37" s="110">
        <v>5925353</v>
      </c>
      <c r="L37" s="109">
        <v>6254000</v>
      </c>
      <c r="M37" s="110">
        <v>183736</v>
      </c>
      <c r="N37" s="109"/>
      <c r="O37" s="110">
        <v>7338700</v>
      </c>
      <c r="P37" s="109">
        <f t="shared" ref="P37:P42" si="19">$H37      +$J37      +$L37      +$N37</f>
        <v>14092000</v>
      </c>
      <c r="Q37" s="110">
        <f t="shared" ref="Q37:Q42" si="20">$I37      +$K37      +$M37      +$O37</f>
        <v>14631587</v>
      </c>
      <c r="R37" s="54">
        <f t="shared" ref="R37:R42" si="21">IF(($L37      =0),0,((($N37      -$L37      )/$L37      )*100))</f>
        <v>-100</v>
      </c>
      <c r="S37" s="55">
        <f t="shared" ref="S37:S42" si="22">IF(($M37      =0),0,((($O37      -$M37      )/$M37      )*100))</f>
        <v>3894.1546566813249</v>
      </c>
      <c r="T37" s="54">
        <f t="shared" ref="T37:T41" si="23">IF(($E37      =0),0,(($P37      /$E37      )*100))</f>
        <v>74.168421052631587</v>
      </c>
      <c r="U37" s="56">
        <f t="shared" ref="U37:U41" si="24">IF(($E37      =0),0,(($Q37      /$E37      )*100))</f>
        <v>77.008352631578944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36797000</v>
      </c>
      <c r="C38" s="108">
        <v>11271000</v>
      </c>
      <c r="D38" s="108"/>
      <c r="E38" s="108">
        <f t="shared" si="18"/>
        <v>48068000</v>
      </c>
      <c r="F38" s="109">
        <v>36797000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5000000</v>
      </c>
      <c r="C40" s="108"/>
      <c r="D40" s="108"/>
      <c r="E40" s="108">
        <f t="shared" si="18"/>
        <v>5000000</v>
      </c>
      <c r="F40" s="109">
        <v>5000000</v>
      </c>
      <c r="G40" s="110">
        <v>5000000</v>
      </c>
      <c r="H40" s="109"/>
      <c r="I40" s="110">
        <v>700428</v>
      </c>
      <c r="J40" s="109">
        <v>2325000</v>
      </c>
      <c r="K40" s="110">
        <v>1559089</v>
      </c>
      <c r="L40" s="109">
        <v>360000</v>
      </c>
      <c r="M40" s="110">
        <v>32522</v>
      </c>
      <c r="N40" s="109">
        <v>2304000</v>
      </c>
      <c r="O40" s="110">
        <v>573244</v>
      </c>
      <c r="P40" s="109">
        <f t="shared" si="19"/>
        <v>4989000</v>
      </c>
      <c r="Q40" s="110">
        <f t="shared" si="20"/>
        <v>2865283</v>
      </c>
      <c r="R40" s="54">
        <f t="shared" si="21"/>
        <v>540</v>
      </c>
      <c r="S40" s="55">
        <f t="shared" si="22"/>
        <v>1662.6345243219973</v>
      </c>
      <c r="T40" s="54">
        <f t="shared" si="23"/>
        <v>99.78</v>
      </c>
      <c r="U40" s="56">
        <f t="shared" si="24"/>
        <v>57.305660000000003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60797000</v>
      </c>
      <c r="C42" s="111">
        <f>SUM(C37:C41)</f>
        <v>11271000</v>
      </c>
      <c r="D42" s="111"/>
      <c r="E42" s="111">
        <f t="shared" si="18"/>
        <v>72068000</v>
      </c>
      <c r="F42" s="112">
        <f t="shared" ref="F42:O42" si="25">SUM(F37:F41)</f>
        <v>60797000</v>
      </c>
      <c r="G42" s="113">
        <f t="shared" si="25"/>
        <v>24000000</v>
      </c>
      <c r="H42" s="112">
        <f t="shared" si="25"/>
        <v>4300000</v>
      </c>
      <c r="I42" s="113">
        <f t="shared" si="25"/>
        <v>1884226</v>
      </c>
      <c r="J42" s="112">
        <f t="shared" si="25"/>
        <v>5863000</v>
      </c>
      <c r="K42" s="113">
        <f t="shared" si="25"/>
        <v>7484442</v>
      </c>
      <c r="L42" s="112">
        <f t="shared" si="25"/>
        <v>6614000</v>
      </c>
      <c r="M42" s="113">
        <f t="shared" si="25"/>
        <v>216258</v>
      </c>
      <c r="N42" s="112">
        <f t="shared" si="25"/>
        <v>2304000</v>
      </c>
      <c r="O42" s="113">
        <f t="shared" si="25"/>
        <v>7911944</v>
      </c>
      <c r="P42" s="112">
        <f t="shared" si="19"/>
        <v>19081000</v>
      </c>
      <c r="Q42" s="113">
        <f t="shared" si="20"/>
        <v>17496870</v>
      </c>
      <c r="R42" s="58">
        <f t="shared" si="21"/>
        <v>-65.164801935288779</v>
      </c>
      <c r="S42" s="59">
        <f t="shared" si="22"/>
        <v>3558.5670819114207</v>
      </c>
      <c r="T42" s="58">
        <f>IF((+$E37+$E40) =0,0,(P42   /(+$E37+$E40) )*100)</f>
        <v>79.504166666666663</v>
      </c>
      <c r="U42" s="60">
        <f>IF((+$E37+$E40) =0,0,(Q42   /(+$E37+$E40) )*100)</f>
        <v>72.903625000000005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>
        <v>574000000</v>
      </c>
      <c r="C45" s="108"/>
      <c r="D45" s="108"/>
      <c r="E45" s="108">
        <f t="shared" si="26"/>
        <v>574000000</v>
      </c>
      <c r="F45" s="109">
        <v>574000000</v>
      </c>
      <c r="G45" s="110">
        <v>574000000</v>
      </c>
      <c r="H45" s="109">
        <v>75265000</v>
      </c>
      <c r="I45" s="110">
        <v>89668537</v>
      </c>
      <c r="J45" s="109">
        <v>223705000</v>
      </c>
      <c r="K45" s="110">
        <v>206215346</v>
      </c>
      <c r="L45" s="109">
        <v>60340000</v>
      </c>
      <c r="M45" s="110">
        <v>28220384</v>
      </c>
      <c r="N45" s="109">
        <v>100738000</v>
      </c>
      <c r="O45" s="110">
        <v>135943143</v>
      </c>
      <c r="P45" s="109">
        <f t="shared" si="27"/>
        <v>460048000</v>
      </c>
      <c r="Q45" s="110">
        <f t="shared" si="28"/>
        <v>460047410</v>
      </c>
      <c r="R45" s="54">
        <f t="shared" si="29"/>
        <v>66.950613191912495</v>
      </c>
      <c r="S45" s="55">
        <f t="shared" si="30"/>
        <v>381.71967822975051</v>
      </c>
      <c r="T45" s="54">
        <f t="shared" si="31"/>
        <v>80.147735191637622</v>
      </c>
      <c r="U45" s="56">
        <f t="shared" si="32"/>
        <v>80.147632404181181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>
        <v>940000</v>
      </c>
      <c r="C46" s="108"/>
      <c r="D46" s="108"/>
      <c r="E46" s="108">
        <f t="shared" si="26"/>
        <v>940000</v>
      </c>
      <c r="F46" s="109">
        <v>940000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10000000</v>
      </c>
      <c r="C53" s="108"/>
      <c r="D53" s="108"/>
      <c r="E53" s="108">
        <f t="shared" si="26"/>
        <v>10000000</v>
      </c>
      <c r="F53" s="109">
        <v>10000000</v>
      </c>
      <c r="G53" s="110">
        <v>3000000</v>
      </c>
      <c r="H53" s="109"/>
      <c r="I53" s="110"/>
      <c r="J53" s="109">
        <v>718000</v>
      </c>
      <c r="K53" s="110"/>
      <c r="L53" s="109">
        <v>876000</v>
      </c>
      <c r="M53" s="110">
        <v>1594549</v>
      </c>
      <c r="N53" s="109"/>
      <c r="O53" s="110">
        <v>1594549</v>
      </c>
      <c r="P53" s="109">
        <f t="shared" si="27"/>
        <v>1594000</v>
      </c>
      <c r="Q53" s="110">
        <f t="shared" si="28"/>
        <v>3189098</v>
      </c>
      <c r="R53" s="54">
        <f t="shared" si="29"/>
        <v>-100</v>
      </c>
      <c r="S53" s="55">
        <f t="shared" si="30"/>
        <v>0</v>
      </c>
      <c r="T53" s="54">
        <f t="shared" si="31"/>
        <v>15.939999999999998</v>
      </c>
      <c r="U53" s="56">
        <f t="shared" si="32"/>
        <v>31.890980000000003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584940000</v>
      </c>
      <c r="C55" s="111">
        <f>SUM(C44:C54)</f>
        <v>0</v>
      </c>
      <c r="D55" s="111"/>
      <c r="E55" s="111">
        <f t="shared" si="26"/>
        <v>584940000</v>
      </c>
      <c r="F55" s="112">
        <f t="shared" ref="F55:O55" si="33">SUM(F44:F54)</f>
        <v>584940000</v>
      </c>
      <c r="G55" s="113">
        <f t="shared" si="33"/>
        <v>577000000</v>
      </c>
      <c r="H55" s="112">
        <f t="shared" si="33"/>
        <v>75265000</v>
      </c>
      <c r="I55" s="113">
        <f t="shared" si="33"/>
        <v>89668537</v>
      </c>
      <c r="J55" s="112">
        <f t="shared" si="33"/>
        <v>224423000</v>
      </c>
      <c r="K55" s="113">
        <f t="shared" si="33"/>
        <v>206215346</v>
      </c>
      <c r="L55" s="112">
        <f t="shared" si="33"/>
        <v>61216000</v>
      </c>
      <c r="M55" s="113">
        <f t="shared" si="33"/>
        <v>29814933</v>
      </c>
      <c r="N55" s="112">
        <f t="shared" si="33"/>
        <v>100738000</v>
      </c>
      <c r="O55" s="113">
        <f t="shared" si="33"/>
        <v>137537692</v>
      </c>
      <c r="P55" s="112">
        <f t="shared" si="27"/>
        <v>461642000</v>
      </c>
      <c r="Q55" s="113">
        <f t="shared" si="28"/>
        <v>463236508</v>
      </c>
      <c r="R55" s="58">
        <f t="shared" si="29"/>
        <v>64.561552535284889</v>
      </c>
      <c r="S55" s="59">
        <f t="shared" si="30"/>
        <v>361.30471599584007</v>
      </c>
      <c r="T55" s="58">
        <f>IF((+$E45+$E47+$E49+$E50+$E53) =0,0,(P55   /(+$E45+$E47+$E49+$E50+$E53) )*100)</f>
        <v>79.04828767123287</v>
      </c>
      <c r="U55" s="60">
        <f>IF((+$E45+$E47+$E49+$E50+$E53) =0,0,(Q55   /(+$E45+$E47+$E49+$E50+$E53) )*100)</f>
        <v>79.321319863013699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735850000</v>
      </c>
      <c r="C69" s="120">
        <f>SUM(C9:C16,C19:C25,C28:C31,C34,C37:C41,C44:C54,C57:C60,C63:C67)</f>
        <v>11271000</v>
      </c>
      <c r="D69" s="120"/>
      <c r="E69" s="120">
        <f t="shared" si="35"/>
        <v>747121000</v>
      </c>
      <c r="F69" s="121">
        <f t="shared" ref="F69:O69" si="43">SUM(F9:F16,F19:F25,F28:F31,F34,F37:F41,F44:F54,F57:F60,F63:F67)</f>
        <v>735850000</v>
      </c>
      <c r="G69" s="122">
        <f t="shared" si="43"/>
        <v>690013000</v>
      </c>
      <c r="H69" s="121">
        <f t="shared" si="43"/>
        <v>94569000</v>
      </c>
      <c r="I69" s="122">
        <f t="shared" si="43"/>
        <v>105177103</v>
      </c>
      <c r="J69" s="121">
        <f t="shared" si="43"/>
        <v>254953000</v>
      </c>
      <c r="K69" s="122">
        <f t="shared" si="43"/>
        <v>247076041</v>
      </c>
      <c r="L69" s="121">
        <f t="shared" si="43"/>
        <v>79269000</v>
      </c>
      <c r="M69" s="122">
        <f t="shared" si="43"/>
        <v>30687611</v>
      </c>
      <c r="N69" s="121">
        <f t="shared" si="43"/>
        <v>127940000</v>
      </c>
      <c r="O69" s="122">
        <f t="shared" si="43"/>
        <v>176631435</v>
      </c>
      <c r="P69" s="121">
        <f t="shared" si="36"/>
        <v>556731000</v>
      </c>
      <c r="Q69" s="122">
        <f t="shared" si="37"/>
        <v>559572190</v>
      </c>
      <c r="R69" s="67">
        <f t="shared" si="38"/>
        <v>61.399790586483995</v>
      </c>
      <c r="S69" s="68">
        <f t="shared" si="39"/>
        <v>475.57896898523649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79.86237525336638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80.269940454416997</v>
      </c>
      <c r="V69" s="121">
        <f>SUM(V9:V16,V19:V25,V28:V31,V34,V37:V41,V44:V54,V57:V60,V63:V67)</f>
        <v>535000</v>
      </c>
      <c r="W69" s="122">
        <f>SUM(W9:W16,W19:W25,W28:W31,W34,W37:W41,W44:W54,W57:W60,W63:W67)</f>
        <v>535000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735850000</v>
      </c>
      <c r="C75" s="120">
        <f>SUM(C9:C16,C19:C25,C28:C31,C34,C37:C41,C44:C54,C57:C60,C63:C67,C71:C72)</f>
        <v>11271000</v>
      </c>
      <c r="D75" s="120"/>
      <c r="E75" s="120">
        <f>$B75      +$C75      +$D75</f>
        <v>747121000</v>
      </c>
      <c r="F75" s="121">
        <f t="shared" ref="F75:O75" si="46">SUM(F9:F16,F19:F25,F28:F31,F34,F37:F41,F44:F54,F57:F60,F63:F67,F71:F72)</f>
        <v>735850000</v>
      </c>
      <c r="G75" s="122">
        <f t="shared" si="46"/>
        <v>690013000</v>
      </c>
      <c r="H75" s="121">
        <f t="shared" si="46"/>
        <v>94569000</v>
      </c>
      <c r="I75" s="122">
        <f t="shared" si="46"/>
        <v>105177103</v>
      </c>
      <c r="J75" s="121">
        <f t="shared" si="46"/>
        <v>254953000</v>
      </c>
      <c r="K75" s="122">
        <f t="shared" si="46"/>
        <v>247076041</v>
      </c>
      <c r="L75" s="121">
        <f t="shared" si="46"/>
        <v>79269000</v>
      </c>
      <c r="M75" s="122">
        <f t="shared" si="46"/>
        <v>30687611</v>
      </c>
      <c r="N75" s="121">
        <f t="shared" si="46"/>
        <v>127940000</v>
      </c>
      <c r="O75" s="122">
        <f t="shared" si="46"/>
        <v>176631435</v>
      </c>
      <c r="P75" s="121">
        <f>$H75      +$J75      +$L75      +$N75</f>
        <v>556731000</v>
      </c>
      <c r="Q75" s="122">
        <f>$I75      +$K75      +$M75      +$O75</f>
        <v>559572190</v>
      </c>
      <c r="R75" s="67">
        <f>IF(($L75      =0),0,((($N75      -$L75      )/$L75      )*100))</f>
        <v>61.399790586483995</v>
      </c>
      <c r="S75" s="68">
        <f>IF(($M75      =0),0,((($O75      -$M75      )/$M75      )*100))</f>
        <v>475.57896898523649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79.86237525336638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80.269940454416997</v>
      </c>
      <c r="V75" s="121">
        <f>SUM(V9:V16,V19:V25,V28:V31,V34,V37:V41,V44:V54,V57:V60,V63:V67,V71:V72)</f>
        <v>535000</v>
      </c>
      <c r="W75" s="122">
        <f>SUM(W9:W16,W19:W25,W28:W31,W34,W37:W41,W44:W54,W57:W60,W63:W67,W71:W72)</f>
        <v>535000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8vVXMDkZa344P7K98D/OLa9HFUEesTnWMRHk0gCmO9QGnqa6TSNaqfgNW9ITRALD3OocyKTWS06TWYlfJ83O+A==" saltValue="clS+uL/eH69jWE8lC3HQ1Q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126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2900000</v>
      </c>
      <c r="C10" s="108"/>
      <c r="D10" s="108"/>
      <c r="E10" s="108">
        <f t="shared" ref="E10:E17" si="0">$B10      +$C10      +$D10</f>
        <v>2900000</v>
      </c>
      <c r="F10" s="109">
        <v>2900000</v>
      </c>
      <c r="G10" s="110">
        <v>2900000</v>
      </c>
      <c r="H10" s="109">
        <v>126000</v>
      </c>
      <c r="I10" s="110"/>
      <c r="J10" s="109">
        <v>558000</v>
      </c>
      <c r="K10" s="110">
        <v>641541</v>
      </c>
      <c r="L10" s="109">
        <v>1075000</v>
      </c>
      <c r="M10" s="110">
        <v>1095117</v>
      </c>
      <c r="N10" s="109">
        <v>572000</v>
      </c>
      <c r="O10" s="110">
        <v>1163342</v>
      </c>
      <c r="P10" s="109">
        <f t="shared" ref="P10:P17" si="1">$H10      +$J10      +$L10      +$N10</f>
        <v>2331000</v>
      </c>
      <c r="Q10" s="110">
        <f t="shared" ref="Q10:Q17" si="2">$I10      +$K10      +$M10      +$O10</f>
        <v>2900000</v>
      </c>
      <c r="R10" s="54">
        <f t="shared" ref="R10:R17" si="3">IF(($L10      =0),0,((($N10      -$L10      )/$L10      )*100))</f>
        <v>-46.790697674418603</v>
      </c>
      <c r="S10" s="55">
        <f t="shared" ref="S10:S17" si="4">IF(($M10      =0),0,((($O10      -$M10      )/$M10      )*100))</f>
        <v>6.2299279437722177</v>
      </c>
      <c r="T10" s="54">
        <f t="shared" ref="T10:T16" si="5">IF(($E10      =0),0,(($P10      /$E10      )*100))</f>
        <v>80.379310344827587</v>
      </c>
      <c r="U10" s="56">
        <f t="shared" ref="U10:U16" si="6">IF(($E10      =0),0,(($Q10      /$E10      )*100))</f>
        <v>100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/>
      <c r="C15" s="108"/>
      <c r="D15" s="108"/>
      <c r="E15" s="108">
        <f t="shared" si="0"/>
        <v>0</v>
      </c>
      <c r="F15" s="109">
        <v>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2900000</v>
      </c>
      <c r="C17" s="111">
        <f>SUM(C9:C16)</f>
        <v>0</v>
      </c>
      <c r="D17" s="111"/>
      <c r="E17" s="111">
        <f t="shared" si="0"/>
        <v>2900000</v>
      </c>
      <c r="F17" s="112">
        <f t="shared" ref="F17:O17" si="7">SUM(F9:F16)</f>
        <v>2900000</v>
      </c>
      <c r="G17" s="113">
        <f t="shared" si="7"/>
        <v>2900000</v>
      </c>
      <c r="H17" s="112">
        <f t="shared" si="7"/>
        <v>126000</v>
      </c>
      <c r="I17" s="113">
        <f t="shared" si="7"/>
        <v>0</v>
      </c>
      <c r="J17" s="112">
        <f t="shared" si="7"/>
        <v>558000</v>
      </c>
      <c r="K17" s="113">
        <f t="shared" si="7"/>
        <v>641541</v>
      </c>
      <c r="L17" s="112">
        <f t="shared" si="7"/>
        <v>1075000</v>
      </c>
      <c r="M17" s="113">
        <f t="shared" si="7"/>
        <v>1095117</v>
      </c>
      <c r="N17" s="112">
        <f t="shared" si="7"/>
        <v>572000</v>
      </c>
      <c r="O17" s="113">
        <f t="shared" si="7"/>
        <v>1163342</v>
      </c>
      <c r="P17" s="112">
        <f t="shared" si="1"/>
        <v>2331000</v>
      </c>
      <c r="Q17" s="113">
        <f t="shared" si="2"/>
        <v>2900000</v>
      </c>
      <c r="R17" s="58">
        <f t="shared" si="3"/>
        <v>-46.790697674418603</v>
      </c>
      <c r="S17" s="59">
        <f t="shared" si="4"/>
        <v>6.2299279437722177</v>
      </c>
      <c r="T17" s="58">
        <f>IF((SUM($E9:$E14))=0,0,(P17/(SUM($E9:$E14))*100))</f>
        <v>80.379310344827587</v>
      </c>
      <c r="U17" s="60">
        <f>IF((SUM($E9:$E14))=0,0,(Q17/(SUM($E9:$E14))*100))</f>
        <v>100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1836000</v>
      </c>
      <c r="C34" s="108"/>
      <c r="D34" s="108"/>
      <c r="E34" s="108">
        <f>$B34      +$C34      +$D34</f>
        <v>1836000</v>
      </c>
      <c r="F34" s="109">
        <v>1836000</v>
      </c>
      <c r="G34" s="110">
        <v>1836000</v>
      </c>
      <c r="H34" s="109">
        <v>420000</v>
      </c>
      <c r="I34" s="110"/>
      <c r="J34" s="109"/>
      <c r="K34" s="110">
        <v>1260000</v>
      </c>
      <c r="L34" s="109">
        <v>757000</v>
      </c>
      <c r="M34" s="110">
        <v>630000</v>
      </c>
      <c r="N34" s="109"/>
      <c r="O34" s="110">
        <v>-54000</v>
      </c>
      <c r="P34" s="109">
        <f>$H34      +$J34      +$L34      +$N34</f>
        <v>1177000</v>
      </c>
      <c r="Q34" s="110">
        <f>$I34      +$K34      +$M34      +$O34</f>
        <v>1836000</v>
      </c>
      <c r="R34" s="54">
        <f>IF(($L34      =0),0,((($N34      -$L34      )/$L34      )*100))</f>
        <v>-100</v>
      </c>
      <c r="S34" s="55">
        <f>IF(($M34      =0),0,((($O34      -$M34      )/$M34      )*100))</f>
        <v>-108.57142857142857</v>
      </c>
      <c r="T34" s="54">
        <f>IF(($E34      =0),0,(($P34      /$E34      )*100))</f>
        <v>64.106753812636157</v>
      </c>
      <c r="U34" s="56">
        <f>IF(($E34      =0),0,(($Q34      /$E34      )*100))</f>
        <v>100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1836000</v>
      </c>
      <c r="C35" s="111">
        <f>C34</f>
        <v>0</v>
      </c>
      <c r="D35" s="111"/>
      <c r="E35" s="111">
        <f>$B35      +$C35      +$D35</f>
        <v>1836000</v>
      </c>
      <c r="F35" s="112">
        <f t="shared" ref="F35:O35" si="17">F34</f>
        <v>1836000</v>
      </c>
      <c r="G35" s="113">
        <f t="shared" si="17"/>
        <v>1836000</v>
      </c>
      <c r="H35" s="112">
        <f t="shared" si="17"/>
        <v>420000</v>
      </c>
      <c r="I35" s="113">
        <f t="shared" si="17"/>
        <v>0</v>
      </c>
      <c r="J35" s="112">
        <f t="shared" si="17"/>
        <v>0</v>
      </c>
      <c r="K35" s="113">
        <f t="shared" si="17"/>
        <v>1260000</v>
      </c>
      <c r="L35" s="112">
        <f t="shared" si="17"/>
        <v>757000</v>
      </c>
      <c r="M35" s="113">
        <f t="shared" si="17"/>
        <v>630000</v>
      </c>
      <c r="N35" s="112">
        <f t="shared" si="17"/>
        <v>0</v>
      </c>
      <c r="O35" s="113">
        <f t="shared" si="17"/>
        <v>-54000</v>
      </c>
      <c r="P35" s="112">
        <f>$H35      +$J35      +$L35      +$N35</f>
        <v>1177000</v>
      </c>
      <c r="Q35" s="113">
        <f>$I35      +$K35      +$M35      +$O35</f>
        <v>1836000</v>
      </c>
      <c r="R35" s="58">
        <f>IF(($L35      =0),0,((($N35      -$L35      )/$L35      )*100))</f>
        <v>-100</v>
      </c>
      <c r="S35" s="59">
        <f>IF(($M35      =0),0,((($O35      -$M35      )/$M35      )*100))</f>
        <v>-108.57142857142857</v>
      </c>
      <c r="T35" s="58">
        <f>IF($E35   =0,0,($P35   /$E35   )*100)</f>
        <v>64.106753812636157</v>
      </c>
      <c r="U35" s="60">
        <f>IF($E35   =0,0,($Q35   /$E35   )*100)</f>
        <v>100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28235000</v>
      </c>
      <c r="C37" s="108"/>
      <c r="D37" s="108"/>
      <c r="E37" s="108">
        <f t="shared" ref="E37:E42" si="18">$B37      +$C37      +$D37</f>
        <v>28235000</v>
      </c>
      <c r="F37" s="109">
        <v>28235000</v>
      </c>
      <c r="G37" s="110">
        <v>28235000</v>
      </c>
      <c r="H37" s="109"/>
      <c r="I37" s="110"/>
      <c r="J37" s="109">
        <v>12706000</v>
      </c>
      <c r="K37" s="110">
        <v>12758600</v>
      </c>
      <c r="L37" s="109"/>
      <c r="M37" s="110"/>
      <c r="N37" s="109"/>
      <c r="O37" s="110">
        <v>15476400</v>
      </c>
      <c r="P37" s="109">
        <f t="shared" ref="P37:P42" si="19">$H37      +$J37      +$L37      +$N37</f>
        <v>12706000</v>
      </c>
      <c r="Q37" s="110">
        <f t="shared" ref="Q37:Q42" si="20">$I37      +$K37      +$M37      +$O37</f>
        <v>28235000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45.000885425889855</v>
      </c>
      <c r="U37" s="56">
        <f t="shared" ref="U37:U41" si="24">IF(($E37      =0),0,(($Q37      /$E37      )*100))</f>
        <v>100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23865000</v>
      </c>
      <c r="C38" s="108">
        <v>35227000</v>
      </c>
      <c r="D38" s="108"/>
      <c r="E38" s="108">
        <f t="shared" si="18"/>
        <v>59092000</v>
      </c>
      <c r="F38" s="109">
        <v>23865000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52100000</v>
      </c>
      <c r="C42" s="111">
        <f>SUM(C37:C41)</f>
        <v>35227000</v>
      </c>
      <c r="D42" s="111"/>
      <c r="E42" s="111">
        <f t="shared" si="18"/>
        <v>87327000</v>
      </c>
      <c r="F42" s="112">
        <f t="shared" ref="F42:O42" si="25">SUM(F37:F41)</f>
        <v>52100000</v>
      </c>
      <c r="G42" s="113">
        <f t="shared" si="25"/>
        <v>28235000</v>
      </c>
      <c r="H42" s="112">
        <f t="shared" si="25"/>
        <v>0</v>
      </c>
      <c r="I42" s="113">
        <f t="shared" si="25"/>
        <v>0</v>
      </c>
      <c r="J42" s="112">
        <f t="shared" si="25"/>
        <v>12706000</v>
      </c>
      <c r="K42" s="113">
        <f t="shared" si="25"/>
        <v>12758600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15476400</v>
      </c>
      <c r="P42" s="112">
        <f t="shared" si="19"/>
        <v>12706000</v>
      </c>
      <c r="Q42" s="113">
        <f t="shared" si="20"/>
        <v>28235000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45.000885425889855</v>
      </c>
      <c r="U42" s="60">
        <f>IF((+$E37+$E40) =0,0,(Q42   /(+$E37+$E40) )*100)</f>
        <v>100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>
        <v>28112000</v>
      </c>
      <c r="C46" s="108"/>
      <c r="D46" s="108"/>
      <c r="E46" s="108">
        <f t="shared" si="26"/>
        <v>28112000</v>
      </c>
      <c r="F46" s="109">
        <v>28112000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>
        <v>17000000</v>
      </c>
      <c r="C54" s="108"/>
      <c r="D54" s="108"/>
      <c r="E54" s="108">
        <f t="shared" si="26"/>
        <v>17000000</v>
      </c>
      <c r="F54" s="109">
        <v>17000000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45112000</v>
      </c>
      <c r="C55" s="111">
        <f>SUM(C44:C54)</f>
        <v>0</v>
      </c>
      <c r="D55" s="111"/>
      <c r="E55" s="111">
        <f t="shared" si="26"/>
        <v>45112000</v>
      </c>
      <c r="F55" s="112">
        <f t="shared" ref="F55:O55" si="33">SUM(F44:F54)</f>
        <v>45112000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101948000</v>
      </c>
      <c r="C69" s="120">
        <f>SUM(C9:C16,C19:C25,C28:C31,C34,C37:C41,C44:C54,C57:C60,C63:C67)</f>
        <v>35227000</v>
      </c>
      <c r="D69" s="120"/>
      <c r="E69" s="120">
        <f t="shared" si="35"/>
        <v>137175000</v>
      </c>
      <c r="F69" s="121">
        <f t="shared" ref="F69:O69" si="43">SUM(F9:F16,F19:F25,F28:F31,F34,F37:F41,F44:F54,F57:F60,F63:F67)</f>
        <v>101948000</v>
      </c>
      <c r="G69" s="122">
        <f t="shared" si="43"/>
        <v>32971000</v>
      </c>
      <c r="H69" s="121">
        <f t="shared" si="43"/>
        <v>546000</v>
      </c>
      <c r="I69" s="122">
        <f t="shared" si="43"/>
        <v>0</v>
      </c>
      <c r="J69" s="121">
        <f t="shared" si="43"/>
        <v>13264000</v>
      </c>
      <c r="K69" s="122">
        <f t="shared" si="43"/>
        <v>14660141</v>
      </c>
      <c r="L69" s="121">
        <f t="shared" si="43"/>
        <v>1832000</v>
      </c>
      <c r="M69" s="122">
        <f t="shared" si="43"/>
        <v>1725117</v>
      </c>
      <c r="N69" s="121">
        <f t="shared" si="43"/>
        <v>572000</v>
      </c>
      <c r="O69" s="122">
        <f t="shared" si="43"/>
        <v>16585742</v>
      </c>
      <c r="P69" s="121">
        <f t="shared" si="36"/>
        <v>16214000</v>
      </c>
      <c r="Q69" s="122">
        <f t="shared" si="37"/>
        <v>32971000</v>
      </c>
      <c r="R69" s="67">
        <f t="shared" si="38"/>
        <v>-68.777292576419214</v>
      </c>
      <c r="S69" s="68">
        <f t="shared" si="39"/>
        <v>861.42708001834092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49.176549088593006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21" t="s">
        <v>36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353671000</v>
      </c>
      <c r="C71" s="108"/>
      <c r="D71" s="108"/>
      <c r="E71" s="108">
        <f>$B71      +$C71      +$D71</f>
        <v>353671000</v>
      </c>
      <c r="F71" s="109">
        <v>353671000</v>
      </c>
      <c r="G71" s="110">
        <v>353671000</v>
      </c>
      <c r="H71" s="109">
        <v>38969000</v>
      </c>
      <c r="I71" s="110"/>
      <c r="J71" s="109">
        <v>132343000</v>
      </c>
      <c r="K71" s="110">
        <v>115636984</v>
      </c>
      <c r="L71" s="109">
        <v>14524000</v>
      </c>
      <c r="M71" s="110">
        <v>72046657</v>
      </c>
      <c r="N71" s="109">
        <v>41470000</v>
      </c>
      <c r="O71" s="110">
        <v>165987358</v>
      </c>
      <c r="P71" s="109">
        <f>$H71      +$J71      +$L71      +$N71</f>
        <v>227306000</v>
      </c>
      <c r="Q71" s="110">
        <f>$I71      +$K71      +$M71      +$O71</f>
        <v>353670999</v>
      </c>
      <c r="R71" s="54">
        <f>IF(($L71      =0),0,((($N71      -$L71      )/$L71      )*100))</f>
        <v>185.52740291930598</v>
      </c>
      <c r="S71" s="55">
        <f>IF(($M71      =0),0,((($O71      -$M71      )/$M71      )*100))</f>
        <v>130.38870214339022</v>
      </c>
      <c r="T71" s="54">
        <f>IF(($E71      =0),0,(($P71      /$E71      )*100))</f>
        <v>64.270466054610083</v>
      </c>
      <c r="U71" s="56">
        <f>IF(($E71      =0),0,(($Q71      /$E71      )*100))</f>
        <v>99.999999717251342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353671000</v>
      </c>
      <c r="C73" s="117">
        <f>SUM(C71:C72)</f>
        <v>0</v>
      </c>
      <c r="D73" s="117"/>
      <c r="E73" s="117">
        <f>$B73      +$C73      +$D73</f>
        <v>353671000</v>
      </c>
      <c r="F73" s="118">
        <f t="shared" ref="F73:O73" si="44">SUM(F71:F72)</f>
        <v>353671000</v>
      </c>
      <c r="G73" s="119">
        <f t="shared" si="44"/>
        <v>353671000</v>
      </c>
      <c r="H73" s="118">
        <f t="shared" si="44"/>
        <v>38969000</v>
      </c>
      <c r="I73" s="119">
        <f t="shared" si="44"/>
        <v>0</v>
      </c>
      <c r="J73" s="118">
        <f t="shared" si="44"/>
        <v>132343000</v>
      </c>
      <c r="K73" s="119">
        <f t="shared" si="44"/>
        <v>115636984</v>
      </c>
      <c r="L73" s="118">
        <f t="shared" si="44"/>
        <v>14524000</v>
      </c>
      <c r="M73" s="119">
        <f t="shared" si="44"/>
        <v>72046657</v>
      </c>
      <c r="N73" s="118">
        <f t="shared" si="44"/>
        <v>41470000</v>
      </c>
      <c r="O73" s="119">
        <f t="shared" si="44"/>
        <v>165987358</v>
      </c>
      <c r="P73" s="118">
        <f>$H73      +$J73      +$L73      +$N73</f>
        <v>227306000</v>
      </c>
      <c r="Q73" s="119">
        <f>$I73      +$K73      +$M73      +$O73</f>
        <v>353670999</v>
      </c>
      <c r="R73" s="63">
        <f>IF(($L73      =0),0,((($N73      -$L73      )/$L73      )*100))</f>
        <v>185.52740291930598</v>
      </c>
      <c r="S73" s="64">
        <f>IF(($M73      =0),0,((($O73      -$M73      )/$M73      )*100))</f>
        <v>130.38870214339022</v>
      </c>
      <c r="T73" s="63">
        <f>IF(($E71      =0),0,(($P71      /$E71      )*100))</f>
        <v>64.270466054610083</v>
      </c>
      <c r="U73" s="65">
        <f>IF($E71   =0,0,($Q71   /$E71 )*100)</f>
        <v>99.999999717251342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353671000</v>
      </c>
      <c r="C74" s="120">
        <f>SUM(C71:C72)</f>
        <v>0</v>
      </c>
      <c r="D74" s="120"/>
      <c r="E74" s="120">
        <f>$B74      +$C74      +$D74</f>
        <v>353671000</v>
      </c>
      <c r="F74" s="121">
        <f t="shared" ref="F74:O74" si="45">SUM(F71:F72)</f>
        <v>353671000</v>
      </c>
      <c r="G74" s="122">
        <f t="shared" si="45"/>
        <v>353671000</v>
      </c>
      <c r="H74" s="121">
        <f t="shared" si="45"/>
        <v>38969000</v>
      </c>
      <c r="I74" s="122">
        <f t="shared" si="45"/>
        <v>0</v>
      </c>
      <c r="J74" s="121">
        <f t="shared" si="45"/>
        <v>132343000</v>
      </c>
      <c r="K74" s="122">
        <f t="shared" si="45"/>
        <v>115636984</v>
      </c>
      <c r="L74" s="121">
        <f t="shared" si="45"/>
        <v>14524000</v>
      </c>
      <c r="M74" s="122">
        <f t="shared" si="45"/>
        <v>72046657</v>
      </c>
      <c r="N74" s="121">
        <f t="shared" si="45"/>
        <v>41470000</v>
      </c>
      <c r="O74" s="122">
        <f t="shared" si="45"/>
        <v>165987358</v>
      </c>
      <c r="P74" s="121">
        <f>$H74      +$J74      +$L74      +$N74</f>
        <v>227306000</v>
      </c>
      <c r="Q74" s="122">
        <f>$I74      +$K74      +$M74      +$O74</f>
        <v>353670999</v>
      </c>
      <c r="R74" s="67">
        <f>IF(($L74      =0),0,((($N74      -$L74      )/$L74      )*100))</f>
        <v>185.52740291930598</v>
      </c>
      <c r="S74" s="68">
        <f>IF(($M74      =0),0,((($O74      -$M74      )/$M74      )*100))</f>
        <v>130.38870214339022</v>
      </c>
      <c r="T74" s="67">
        <f>IF(($E71      =0),0,(($P71      /$E71      )*100))</f>
        <v>64.270466054610083</v>
      </c>
      <c r="U74" s="71">
        <f>IF($E71   =0,0,($Q71   /$E71 )*100)</f>
        <v>99.999999717251342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455619000</v>
      </c>
      <c r="C75" s="120">
        <f>SUM(C9:C16,C19:C25,C28:C31,C34,C37:C41,C44:C54,C57:C60,C63:C67,C71:C72)</f>
        <v>35227000</v>
      </c>
      <c r="D75" s="120"/>
      <c r="E75" s="120">
        <f>$B75      +$C75      +$D75</f>
        <v>490846000</v>
      </c>
      <c r="F75" s="121">
        <f t="shared" ref="F75:O75" si="46">SUM(F9:F16,F19:F25,F28:F31,F34,F37:F41,F44:F54,F57:F60,F63:F67,F71:F72)</f>
        <v>455619000</v>
      </c>
      <c r="G75" s="122">
        <f t="shared" si="46"/>
        <v>386642000</v>
      </c>
      <c r="H75" s="121">
        <f t="shared" si="46"/>
        <v>39515000</v>
      </c>
      <c r="I75" s="122">
        <f t="shared" si="46"/>
        <v>0</v>
      </c>
      <c r="J75" s="121">
        <f t="shared" si="46"/>
        <v>145607000</v>
      </c>
      <c r="K75" s="122">
        <f t="shared" si="46"/>
        <v>130297125</v>
      </c>
      <c r="L75" s="121">
        <f t="shared" si="46"/>
        <v>16356000</v>
      </c>
      <c r="M75" s="122">
        <f t="shared" si="46"/>
        <v>73771774</v>
      </c>
      <c r="N75" s="121">
        <f t="shared" si="46"/>
        <v>42042000</v>
      </c>
      <c r="O75" s="122">
        <f t="shared" si="46"/>
        <v>182573100</v>
      </c>
      <c r="P75" s="121">
        <f>$H75      +$J75      +$L75      +$N75</f>
        <v>243520000</v>
      </c>
      <c r="Q75" s="122">
        <f>$I75      +$K75      +$M75      +$O75</f>
        <v>386641999</v>
      </c>
      <c r="R75" s="67">
        <f>IF(($L75      =0),0,((($N75      -$L75      )/$L75      )*100))</f>
        <v>157.0432868672047</v>
      </c>
      <c r="S75" s="68">
        <f>IF(($M75      =0),0,((($O75      -$M75      )/$M75      )*100))</f>
        <v>147.48367851368192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62.983328246801953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99.999999741362814</v>
      </c>
      <c r="V75" s="121" t="s">
        <v>36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S8Gd6DGyMjemZpABePh8yI/iZlNH/3X9BZb/NCLV/whx10WZM2/iWkIqUJTRq8/+YvsPOgF19K4K5Sb/FoD4Zg==" saltValue="P77zM64yD+979sFcx4IXeg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127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1900000</v>
      </c>
      <c r="C10" s="108"/>
      <c r="D10" s="108"/>
      <c r="E10" s="108">
        <f t="shared" ref="E10:E17" si="0">$B10      +$C10      +$D10</f>
        <v>1900000</v>
      </c>
      <c r="F10" s="109">
        <v>1900000</v>
      </c>
      <c r="G10" s="110">
        <v>1900000</v>
      </c>
      <c r="H10" s="109">
        <v>119000</v>
      </c>
      <c r="I10" s="110">
        <v>66468</v>
      </c>
      <c r="J10" s="109">
        <v>122000</v>
      </c>
      <c r="K10" s="110"/>
      <c r="L10" s="109">
        <v>533000</v>
      </c>
      <c r="M10" s="110"/>
      <c r="N10" s="109">
        <v>170000</v>
      </c>
      <c r="O10" s="110">
        <v>1872048</v>
      </c>
      <c r="P10" s="109">
        <f t="shared" ref="P10:P17" si="1">$H10      +$J10      +$L10      +$N10</f>
        <v>944000</v>
      </c>
      <c r="Q10" s="110">
        <f t="shared" ref="Q10:Q17" si="2">$I10      +$K10      +$M10      +$O10</f>
        <v>1938516</v>
      </c>
      <c r="R10" s="54">
        <f t="shared" ref="R10:R17" si="3">IF(($L10      =0),0,((($N10      -$L10      )/$L10      )*100))</f>
        <v>-68.10506566604127</v>
      </c>
      <c r="S10" s="55">
        <f t="shared" ref="S10:S17" si="4">IF(($M10      =0),0,((($O10      -$M10      )/$M10      )*100))</f>
        <v>0</v>
      </c>
      <c r="T10" s="54">
        <f t="shared" ref="T10:T16" si="5">IF(($E10      =0),0,(($P10      /$E10      )*100))</f>
        <v>49.684210526315795</v>
      </c>
      <c r="U10" s="56">
        <f t="shared" ref="U10:U16" si="6">IF(($E10      =0),0,(($Q10      /$E10      )*100))</f>
        <v>102.02715789473685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15379000</v>
      </c>
      <c r="C14" s="108"/>
      <c r="D14" s="108"/>
      <c r="E14" s="108">
        <f t="shared" si="0"/>
        <v>15379000</v>
      </c>
      <c r="F14" s="109">
        <v>15379000</v>
      </c>
      <c r="G14" s="110">
        <v>10300000</v>
      </c>
      <c r="H14" s="109"/>
      <c r="I14" s="110"/>
      <c r="J14" s="109"/>
      <c r="K14" s="110"/>
      <c r="L14" s="109"/>
      <c r="M14" s="110">
        <v>1256133</v>
      </c>
      <c r="N14" s="109">
        <v>8036000</v>
      </c>
      <c r="O14" s="110">
        <v>8714449</v>
      </c>
      <c r="P14" s="109">
        <f t="shared" si="1"/>
        <v>8036000</v>
      </c>
      <c r="Q14" s="110">
        <f t="shared" si="2"/>
        <v>9970582</v>
      </c>
      <c r="R14" s="54">
        <f t="shared" si="3"/>
        <v>0</v>
      </c>
      <c r="S14" s="55">
        <f t="shared" si="4"/>
        <v>593.75209472245376</v>
      </c>
      <c r="T14" s="54">
        <f t="shared" si="5"/>
        <v>52.253072371415563</v>
      </c>
      <c r="U14" s="56">
        <f t="shared" si="6"/>
        <v>64.832446843097742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1000000</v>
      </c>
      <c r="C15" s="108"/>
      <c r="D15" s="108"/>
      <c r="E15" s="108">
        <f t="shared" si="0"/>
        <v>1000000</v>
      </c>
      <c r="F15" s="109">
        <v>1000000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18279000</v>
      </c>
      <c r="C17" s="111">
        <f>SUM(C9:C16)</f>
        <v>0</v>
      </c>
      <c r="D17" s="111"/>
      <c r="E17" s="111">
        <f t="shared" si="0"/>
        <v>18279000</v>
      </c>
      <c r="F17" s="112">
        <f t="shared" ref="F17:O17" si="7">SUM(F9:F16)</f>
        <v>18279000</v>
      </c>
      <c r="G17" s="113">
        <f t="shared" si="7"/>
        <v>12200000</v>
      </c>
      <c r="H17" s="112">
        <f t="shared" si="7"/>
        <v>119000</v>
      </c>
      <c r="I17" s="113">
        <f t="shared" si="7"/>
        <v>66468</v>
      </c>
      <c r="J17" s="112">
        <f t="shared" si="7"/>
        <v>122000</v>
      </c>
      <c r="K17" s="113">
        <f t="shared" si="7"/>
        <v>0</v>
      </c>
      <c r="L17" s="112">
        <f t="shared" si="7"/>
        <v>533000</v>
      </c>
      <c r="M17" s="113">
        <f t="shared" si="7"/>
        <v>1256133</v>
      </c>
      <c r="N17" s="112">
        <f t="shared" si="7"/>
        <v>8206000</v>
      </c>
      <c r="O17" s="113">
        <f t="shared" si="7"/>
        <v>10586497</v>
      </c>
      <c r="P17" s="112">
        <f t="shared" si="1"/>
        <v>8980000</v>
      </c>
      <c r="Q17" s="113">
        <f t="shared" si="2"/>
        <v>11909098</v>
      </c>
      <c r="R17" s="58">
        <f t="shared" si="3"/>
        <v>1439.5872420262665</v>
      </c>
      <c r="S17" s="59">
        <f t="shared" si="4"/>
        <v>742.78472104466641</v>
      </c>
      <c r="T17" s="58">
        <f>IF((SUM($E9:$E14))=0,0,(P17/(SUM($E9:$E14))*100))</f>
        <v>51.970600150471668</v>
      </c>
      <c r="U17" s="60">
        <f>IF((SUM($E9:$E14))=0,0,(Q17/(SUM($E9:$E14))*100))</f>
        <v>68.92237976734765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0</v>
      </c>
      <c r="D26" s="111"/>
      <c r="E26" s="111">
        <f t="shared" si="8"/>
        <v>0</v>
      </c>
      <c r="F26" s="112">
        <f t="shared" ref="F26:O26" si="15">SUM(F19:F25)</f>
        <v>0</v>
      </c>
      <c r="G26" s="113">
        <f t="shared" si="15"/>
        <v>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0</v>
      </c>
      <c r="O26" s="113">
        <f t="shared" si="15"/>
        <v>0</v>
      </c>
      <c r="P26" s="112">
        <f t="shared" si="9"/>
        <v>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0</v>
      </c>
      <c r="U26" s="60">
        <f>IF(($E26-$E21-$E25)   =0,0,($Q26   /($E26-$E21-$E25)   )*100)</f>
        <v>0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225211000</v>
      </c>
      <c r="C30" s="108"/>
      <c r="D30" s="108"/>
      <c r="E30" s="108">
        <f>$B30      +$C30      +$D30</f>
        <v>225211000</v>
      </c>
      <c r="F30" s="109">
        <v>225211000</v>
      </c>
      <c r="G30" s="110">
        <v>225211000</v>
      </c>
      <c r="H30" s="109">
        <v>55502000</v>
      </c>
      <c r="I30" s="110">
        <v>26647862</v>
      </c>
      <c r="J30" s="109">
        <v>123748000</v>
      </c>
      <c r="K30" s="110"/>
      <c r="L30" s="109">
        <v>45961000</v>
      </c>
      <c r="M30" s="110">
        <v>-29312651</v>
      </c>
      <c r="N30" s="109"/>
      <c r="O30" s="110">
        <v>178554707</v>
      </c>
      <c r="P30" s="109">
        <f>$H30      +$J30      +$L30      +$N30</f>
        <v>225211000</v>
      </c>
      <c r="Q30" s="110">
        <f>$I30      +$K30      +$M30      +$O30</f>
        <v>175889918</v>
      </c>
      <c r="R30" s="54">
        <f>IF(($L30      =0),0,((($N30      -$L30      )/$L30      )*100))</f>
        <v>-100</v>
      </c>
      <c r="S30" s="55">
        <f>IF(($M30      =0),0,((($O30      -$M30      )/$M30      )*100))</f>
        <v>-709.13871966066802</v>
      </c>
      <c r="T30" s="54">
        <f>IF(($E30      =0),0,(($P30      /$E30      )*100))</f>
        <v>100</v>
      </c>
      <c r="U30" s="56">
        <f>IF(($E30      =0),0,(($Q30      /$E30      )*100))</f>
        <v>78.100056391561694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225211000</v>
      </c>
      <c r="C32" s="111">
        <f>SUM(C28:C31)</f>
        <v>0</v>
      </c>
      <c r="D32" s="111"/>
      <c r="E32" s="111">
        <f>$B32      +$C32      +$D32</f>
        <v>225211000</v>
      </c>
      <c r="F32" s="112">
        <f t="shared" ref="F32:O32" si="16">SUM(F28:F31)</f>
        <v>225211000</v>
      </c>
      <c r="G32" s="113">
        <f t="shared" si="16"/>
        <v>225211000</v>
      </c>
      <c r="H32" s="112">
        <f t="shared" si="16"/>
        <v>55502000</v>
      </c>
      <c r="I32" s="113">
        <f t="shared" si="16"/>
        <v>26647862</v>
      </c>
      <c r="J32" s="112">
        <f t="shared" si="16"/>
        <v>123748000</v>
      </c>
      <c r="K32" s="113">
        <f t="shared" si="16"/>
        <v>0</v>
      </c>
      <c r="L32" s="112">
        <f t="shared" si="16"/>
        <v>45961000</v>
      </c>
      <c r="M32" s="113">
        <f t="shared" si="16"/>
        <v>-29312651</v>
      </c>
      <c r="N32" s="112">
        <f t="shared" si="16"/>
        <v>0</v>
      </c>
      <c r="O32" s="113">
        <f t="shared" si="16"/>
        <v>178554707</v>
      </c>
      <c r="P32" s="112">
        <f>$H32      +$J32      +$L32      +$N32</f>
        <v>225211000</v>
      </c>
      <c r="Q32" s="113">
        <f>$I32      +$K32      +$M32      +$O32</f>
        <v>175889918</v>
      </c>
      <c r="R32" s="58">
        <f>IF(($L32      =0),0,((($N32      -$L32      )/$L32      )*100))</f>
        <v>-100</v>
      </c>
      <c r="S32" s="59">
        <f>IF(($M32      =0),0,((($O32      -$M32      )/$M32      )*100))</f>
        <v>-709.13871966066802</v>
      </c>
      <c r="T32" s="58">
        <f>IF($E32   =0,0,($P32   /$E32   )*100)</f>
        <v>100</v>
      </c>
      <c r="U32" s="60">
        <f>IF($E32   =0,0,($Q32   /$E32   )*100)</f>
        <v>78.100056391561694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2359000</v>
      </c>
      <c r="C34" s="108"/>
      <c r="D34" s="108"/>
      <c r="E34" s="108">
        <f>$B34      +$C34      +$D34</f>
        <v>2359000</v>
      </c>
      <c r="F34" s="109">
        <v>2359000</v>
      </c>
      <c r="G34" s="110">
        <v>2359000</v>
      </c>
      <c r="H34" s="109">
        <v>582000</v>
      </c>
      <c r="I34" s="110"/>
      <c r="J34" s="109">
        <v>604000</v>
      </c>
      <c r="K34" s="110"/>
      <c r="L34" s="109"/>
      <c r="M34" s="110">
        <v>-1769000</v>
      </c>
      <c r="N34" s="109">
        <v>416000</v>
      </c>
      <c r="O34" s="110">
        <v>2300438</v>
      </c>
      <c r="P34" s="109">
        <f>$H34      +$J34      +$L34      +$N34</f>
        <v>1602000</v>
      </c>
      <c r="Q34" s="110">
        <f>$I34      +$K34      +$M34      +$O34</f>
        <v>531438</v>
      </c>
      <c r="R34" s="54">
        <f>IF(($L34      =0),0,((($N34      -$L34      )/$L34      )*100))</f>
        <v>0</v>
      </c>
      <c r="S34" s="55">
        <f>IF(($M34      =0),0,((($O34      -$M34      )/$M34      )*100))</f>
        <v>-230.04171848501977</v>
      </c>
      <c r="T34" s="54">
        <f>IF(($E34      =0),0,(($P34      /$E34      )*100))</f>
        <v>67.910131411615097</v>
      </c>
      <c r="U34" s="56">
        <f>IF(($E34      =0),0,(($Q34      /$E34      )*100))</f>
        <v>22.528105129292072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2359000</v>
      </c>
      <c r="C35" s="111">
        <f>C34</f>
        <v>0</v>
      </c>
      <c r="D35" s="111"/>
      <c r="E35" s="111">
        <f>$B35      +$C35      +$D35</f>
        <v>2359000</v>
      </c>
      <c r="F35" s="112">
        <f t="shared" ref="F35:O35" si="17">F34</f>
        <v>2359000</v>
      </c>
      <c r="G35" s="113">
        <f t="shared" si="17"/>
        <v>2359000</v>
      </c>
      <c r="H35" s="112">
        <f t="shared" si="17"/>
        <v>582000</v>
      </c>
      <c r="I35" s="113">
        <f t="shared" si="17"/>
        <v>0</v>
      </c>
      <c r="J35" s="112">
        <f t="shared" si="17"/>
        <v>604000</v>
      </c>
      <c r="K35" s="113">
        <f t="shared" si="17"/>
        <v>0</v>
      </c>
      <c r="L35" s="112">
        <f t="shared" si="17"/>
        <v>0</v>
      </c>
      <c r="M35" s="113">
        <f t="shared" si="17"/>
        <v>-1769000</v>
      </c>
      <c r="N35" s="112">
        <f t="shared" si="17"/>
        <v>416000</v>
      </c>
      <c r="O35" s="113">
        <f t="shared" si="17"/>
        <v>2300438</v>
      </c>
      <c r="P35" s="112">
        <f>$H35      +$J35      +$L35      +$N35</f>
        <v>1602000</v>
      </c>
      <c r="Q35" s="113">
        <f>$I35      +$K35      +$M35      +$O35</f>
        <v>531438</v>
      </c>
      <c r="R35" s="58">
        <f>IF(($L35      =0),0,((($N35      -$L35      )/$L35      )*100))</f>
        <v>0</v>
      </c>
      <c r="S35" s="59">
        <f>IF(($M35      =0),0,((($O35      -$M35      )/$M35      )*100))</f>
        <v>-230.04171848501977</v>
      </c>
      <c r="T35" s="58">
        <f>IF($E35   =0,0,($P35   /$E35   )*100)</f>
        <v>67.910131411615097</v>
      </c>
      <c r="U35" s="60">
        <f>IF($E35   =0,0,($Q35   /$E35   )*100)</f>
        <v>22.528105129292072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14700000</v>
      </c>
      <c r="C37" s="108"/>
      <c r="D37" s="108"/>
      <c r="E37" s="108">
        <f t="shared" ref="E37:E42" si="18">$B37      +$C37      +$D37</f>
        <v>14700000</v>
      </c>
      <c r="F37" s="109">
        <v>14700000</v>
      </c>
      <c r="G37" s="110">
        <v>6617000</v>
      </c>
      <c r="H37" s="109"/>
      <c r="I37" s="110"/>
      <c r="J37" s="109"/>
      <c r="K37" s="110"/>
      <c r="L37" s="109"/>
      <c r="M37" s="110"/>
      <c r="N37" s="109"/>
      <c r="O37" s="110">
        <v>3117000</v>
      </c>
      <c r="P37" s="109">
        <f t="shared" ref="P37:P42" si="19">$H37      +$J37      +$L37      +$N37</f>
        <v>0</v>
      </c>
      <c r="Q37" s="110">
        <f t="shared" ref="Q37:Q42" si="20">$I37      +$K37      +$M37      +$O37</f>
        <v>3117000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21.204081632653061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51281000</v>
      </c>
      <c r="C38" s="108">
        <v>-35165000</v>
      </c>
      <c r="D38" s="108"/>
      <c r="E38" s="108">
        <f t="shared" si="18"/>
        <v>16116000</v>
      </c>
      <c r="F38" s="109">
        <v>51281000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4000000</v>
      </c>
      <c r="C40" s="108"/>
      <c r="D40" s="108"/>
      <c r="E40" s="108">
        <f t="shared" si="18"/>
        <v>4000000</v>
      </c>
      <c r="F40" s="109">
        <v>4000000</v>
      </c>
      <c r="G40" s="110">
        <v>2500000</v>
      </c>
      <c r="H40" s="109"/>
      <c r="I40" s="110"/>
      <c r="J40" s="109"/>
      <c r="K40" s="110"/>
      <c r="L40" s="109">
        <v>1492000</v>
      </c>
      <c r="M40" s="110">
        <v>-1200000</v>
      </c>
      <c r="N40" s="109"/>
      <c r="O40" s="110">
        <v>1007001</v>
      </c>
      <c r="P40" s="109">
        <f t="shared" si="19"/>
        <v>1492000</v>
      </c>
      <c r="Q40" s="110">
        <f t="shared" si="20"/>
        <v>-192999</v>
      </c>
      <c r="R40" s="54">
        <f t="shared" si="21"/>
        <v>-100</v>
      </c>
      <c r="S40" s="55">
        <f t="shared" si="22"/>
        <v>-183.91675000000001</v>
      </c>
      <c r="T40" s="54">
        <f t="shared" si="23"/>
        <v>37.299999999999997</v>
      </c>
      <c r="U40" s="56">
        <f t="shared" si="24"/>
        <v>-4.8249750000000002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69981000</v>
      </c>
      <c r="C42" s="111">
        <f>SUM(C37:C41)</f>
        <v>-35165000</v>
      </c>
      <c r="D42" s="111"/>
      <c r="E42" s="111">
        <f t="shared" si="18"/>
        <v>34816000</v>
      </c>
      <c r="F42" s="112">
        <f t="shared" ref="F42:O42" si="25">SUM(F37:F41)</f>
        <v>69981000</v>
      </c>
      <c r="G42" s="113">
        <f t="shared" si="25"/>
        <v>9117000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1492000</v>
      </c>
      <c r="M42" s="113">
        <f t="shared" si="25"/>
        <v>-1200000</v>
      </c>
      <c r="N42" s="112">
        <f t="shared" si="25"/>
        <v>0</v>
      </c>
      <c r="O42" s="113">
        <f t="shared" si="25"/>
        <v>4124001</v>
      </c>
      <c r="P42" s="112">
        <f t="shared" si="19"/>
        <v>1492000</v>
      </c>
      <c r="Q42" s="113">
        <f t="shared" si="20"/>
        <v>2924001</v>
      </c>
      <c r="R42" s="58">
        <f t="shared" si="21"/>
        <v>-100</v>
      </c>
      <c r="S42" s="59">
        <f t="shared" si="22"/>
        <v>-443.66675000000004</v>
      </c>
      <c r="T42" s="58">
        <f>IF((+$E37+$E40) =0,0,(P42   /(+$E37+$E40) )*100)</f>
        <v>7.9786096256684491</v>
      </c>
      <c r="U42" s="60">
        <f>IF((+$E37+$E40) =0,0,(Q42   /(+$E37+$E40) )*100)</f>
        <v>15.636368983957219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50000000</v>
      </c>
      <c r="C53" s="108"/>
      <c r="D53" s="108"/>
      <c r="E53" s="108">
        <f t="shared" si="26"/>
        <v>50000000</v>
      </c>
      <c r="F53" s="109">
        <v>50000000</v>
      </c>
      <c r="G53" s="110">
        <v>40000000</v>
      </c>
      <c r="H53" s="109">
        <v>5678000</v>
      </c>
      <c r="I53" s="110">
        <v>9147129</v>
      </c>
      <c r="J53" s="109">
        <v>7960000</v>
      </c>
      <c r="K53" s="110"/>
      <c r="L53" s="109">
        <v>8983000</v>
      </c>
      <c r="M53" s="110">
        <v>-10971545</v>
      </c>
      <c r="N53" s="109"/>
      <c r="O53" s="110">
        <v>21982099</v>
      </c>
      <c r="P53" s="109">
        <f t="shared" si="27"/>
        <v>22621000</v>
      </c>
      <c r="Q53" s="110">
        <f t="shared" si="28"/>
        <v>20157683</v>
      </c>
      <c r="R53" s="54">
        <f t="shared" si="29"/>
        <v>-100</v>
      </c>
      <c r="S53" s="55">
        <f t="shared" si="30"/>
        <v>-300.35554700819256</v>
      </c>
      <c r="T53" s="54">
        <f t="shared" si="31"/>
        <v>45.241999999999997</v>
      </c>
      <c r="U53" s="56">
        <f t="shared" si="32"/>
        <v>40.315366000000004</v>
      </c>
      <c r="V53" s="109">
        <v>11761000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50000000</v>
      </c>
      <c r="C55" s="111">
        <f>SUM(C44:C54)</f>
        <v>0</v>
      </c>
      <c r="D55" s="111"/>
      <c r="E55" s="111">
        <f t="shared" si="26"/>
        <v>50000000</v>
      </c>
      <c r="F55" s="112">
        <f t="shared" ref="F55:O55" si="33">SUM(F44:F54)</f>
        <v>50000000</v>
      </c>
      <c r="G55" s="113">
        <f t="shared" si="33"/>
        <v>40000000</v>
      </c>
      <c r="H55" s="112">
        <f t="shared" si="33"/>
        <v>5678000</v>
      </c>
      <c r="I55" s="113">
        <f t="shared" si="33"/>
        <v>9147129</v>
      </c>
      <c r="J55" s="112">
        <f t="shared" si="33"/>
        <v>7960000</v>
      </c>
      <c r="K55" s="113">
        <f t="shared" si="33"/>
        <v>0</v>
      </c>
      <c r="L55" s="112">
        <f t="shared" si="33"/>
        <v>8983000</v>
      </c>
      <c r="M55" s="113">
        <f t="shared" si="33"/>
        <v>-10971545</v>
      </c>
      <c r="N55" s="112">
        <f t="shared" si="33"/>
        <v>0</v>
      </c>
      <c r="O55" s="113">
        <f t="shared" si="33"/>
        <v>21982099</v>
      </c>
      <c r="P55" s="112">
        <f t="shared" si="27"/>
        <v>22621000</v>
      </c>
      <c r="Q55" s="113">
        <f t="shared" si="28"/>
        <v>20157683</v>
      </c>
      <c r="R55" s="58">
        <f t="shared" si="29"/>
        <v>-100</v>
      </c>
      <c r="S55" s="59">
        <f t="shared" si="30"/>
        <v>-300.35554700819256</v>
      </c>
      <c r="T55" s="58">
        <f>IF((+$E45+$E47+$E49+$E50+$E53) =0,0,(P55   /(+$E45+$E47+$E49+$E50+$E53) )*100)</f>
        <v>45.241999999999997</v>
      </c>
      <c r="U55" s="60">
        <f>IF((+$E45+$E47+$E49+$E50+$E53) =0,0,(Q55   /(+$E45+$E47+$E49+$E50+$E53) )*100)</f>
        <v>40.315366000000004</v>
      </c>
      <c r="V55" s="112">
        <f>SUM(V44:V54)</f>
        <v>11761000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365830000</v>
      </c>
      <c r="C69" s="120">
        <f>SUM(C9:C16,C19:C25,C28:C31,C34,C37:C41,C44:C54,C57:C60,C63:C67)</f>
        <v>-35165000</v>
      </c>
      <c r="D69" s="120"/>
      <c r="E69" s="120">
        <f t="shared" si="35"/>
        <v>330665000</v>
      </c>
      <c r="F69" s="121">
        <f t="shared" ref="F69:O69" si="43">SUM(F9:F16,F19:F25,F28:F31,F34,F37:F41,F44:F54,F57:F60,F63:F67)</f>
        <v>365830000</v>
      </c>
      <c r="G69" s="122">
        <f t="shared" si="43"/>
        <v>288887000</v>
      </c>
      <c r="H69" s="121">
        <f t="shared" si="43"/>
        <v>61881000</v>
      </c>
      <c r="I69" s="122">
        <f t="shared" si="43"/>
        <v>35861459</v>
      </c>
      <c r="J69" s="121">
        <f t="shared" si="43"/>
        <v>132434000</v>
      </c>
      <c r="K69" s="122">
        <f t="shared" si="43"/>
        <v>0</v>
      </c>
      <c r="L69" s="121">
        <f t="shared" si="43"/>
        <v>56969000</v>
      </c>
      <c r="M69" s="122">
        <f t="shared" si="43"/>
        <v>-41997063</v>
      </c>
      <c r="N69" s="121">
        <f t="shared" si="43"/>
        <v>8622000</v>
      </c>
      <c r="O69" s="122">
        <f t="shared" si="43"/>
        <v>217547742</v>
      </c>
      <c r="P69" s="121">
        <f t="shared" si="36"/>
        <v>259906000</v>
      </c>
      <c r="Q69" s="122">
        <f t="shared" si="37"/>
        <v>211412138</v>
      </c>
      <c r="R69" s="67">
        <f t="shared" si="38"/>
        <v>-84.865453141182044</v>
      </c>
      <c r="S69" s="68">
        <f t="shared" si="39"/>
        <v>-618.007037777856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82.891669244679463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67.425550073513236</v>
      </c>
      <c r="V69" s="121">
        <f>SUM(V9:V16,V19:V25,V28:V31,V34,V37:V41,V44:V54,V57:V60,V63:V67)</f>
        <v>11761000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288219000</v>
      </c>
      <c r="C71" s="108"/>
      <c r="D71" s="108"/>
      <c r="E71" s="108">
        <f>$B71      +$C71      +$D71</f>
        <v>288219000</v>
      </c>
      <c r="F71" s="109">
        <v>288219000</v>
      </c>
      <c r="G71" s="110">
        <v>209420000</v>
      </c>
      <c r="H71" s="109">
        <v>40025000</v>
      </c>
      <c r="I71" s="110">
        <v>39815013</v>
      </c>
      <c r="J71" s="109">
        <v>89394000</v>
      </c>
      <c r="K71" s="110"/>
      <c r="L71" s="109">
        <v>25639000</v>
      </c>
      <c r="M71" s="110">
        <v>-130887135</v>
      </c>
      <c r="N71" s="109">
        <v>54362000</v>
      </c>
      <c r="O71" s="110">
        <v>69464373</v>
      </c>
      <c r="P71" s="109">
        <f>$H71      +$J71      +$L71      +$N71</f>
        <v>209420000</v>
      </c>
      <c r="Q71" s="110">
        <f>$I71      +$K71      +$M71      +$O71</f>
        <v>-21607749</v>
      </c>
      <c r="R71" s="54">
        <f>IF(($L71      =0),0,((($N71      -$L71      )/$L71      )*100))</f>
        <v>112.02855025547018</v>
      </c>
      <c r="S71" s="55">
        <f>IF(($M71      =0),0,((($O71      -$M71      )/$M71      )*100))</f>
        <v>-153.07196387177396</v>
      </c>
      <c r="T71" s="54">
        <f>IF(($E71      =0),0,(($P71      /$E71      )*100))</f>
        <v>72.660025883095841</v>
      </c>
      <c r="U71" s="56">
        <f>IF(($E71      =0),0,(($Q71      /$E71      )*100))</f>
        <v>-7.4969897890146031</v>
      </c>
      <c r="V71" s="109">
        <v>15000000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288219000</v>
      </c>
      <c r="C73" s="117">
        <f>SUM(C71:C72)</f>
        <v>0</v>
      </c>
      <c r="D73" s="117"/>
      <c r="E73" s="117">
        <f>$B73      +$C73      +$D73</f>
        <v>288219000</v>
      </c>
      <c r="F73" s="118">
        <f t="shared" ref="F73:O73" si="44">SUM(F71:F72)</f>
        <v>288219000</v>
      </c>
      <c r="G73" s="119">
        <f t="shared" si="44"/>
        <v>209420000</v>
      </c>
      <c r="H73" s="118">
        <f t="shared" si="44"/>
        <v>40025000</v>
      </c>
      <c r="I73" s="119">
        <f t="shared" si="44"/>
        <v>39815013</v>
      </c>
      <c r="J73" s="118">
        <f t="shared" si="44"/>
        <v>89394000</v>
      </c>
      <c r="K73" s="119">
        <f t="shared" si="44"/>
        <v>0</v>
      </c>
      <c r="L73" s="118">
        <f t="shared" si="44"/>
        <v>25639000</v>
      </c>
      <c r="M73" s="119">
        <f t="shared" si="44"/>
        <v>-130887135</v>
      </c>
      <c r="N73" s="118">
        <f t="shared" si="44"/>
        <v>54362000</v>
      </c>
      <c r="O73" s="119">
        <f t="shared" si="44"/>
        <v>69464373</v>
      </c>
      <c r="P73" s="118">
        <f>$H73      +$J73      +$L73      +$N73</f>
        <v>209420000</v>
      </c>
      <c r="Q73" s="119">
        <f>$I73      +$K73      +$M73      +$O73</f>
        <v>-21607749</v>
      </c>
      <c r="R73" s="63">
        <f>IF(($L73      =0),0,((($N73      -$L73      )/$L73      )*100))</f>
        <v>112.02855025547018</v>
      </c>
      <c r="S73" s="64">
        <f>IF(($M73      =0),0,((($O73      -$M73      )/$M73      )*100))</f>
        <v>-153.07196387177396</v>
      </c>
      <c r="T73" s="63">
        <f>IF(($E71      =0),0,(($P71      /$E71      )*100))</f>
        <v>72.660025883095841</v>
      </c>
      <c r="U73" s="65">
        <f>IF($E71   =0,0,($Q71   /$E71 )*100)</f>
        <v>-7.4969897890146031</v>
      </c>
      <c r="V73" s="118">
        <f>SUM(V71:V72)</f>
        <v>15000000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288219000</v>
      </c>
      <c r="C74" s="120">
        <f>SUM(C71:C72)</f>
        <v>0</v>
      </c>
      <c r="D74" s="120"/>
      <c r="E74" s="120">
        <f>$B74      +$C74      +$D74</f>
        <v>288219000</v>
      </c>
      <c r="F74" s="121">
        <f t="shared" ref="F74:O74" si="45">SUM(F71:F72)</f>
        <v>288219000</v>
      </c>
      <c r="G74" s="122">
        <f t="shared" si="45"/>
        <v>209420000</v>
      </c>
      <c r="H74" s="121">
        <f t="shared" si="45"/>
        <v>40025000</v>
      </c>
      <c r="I74" s="122">
        <f t="shared" si="45"/>
        <v>39815013</v>
      </c>
      <c r="J74" s="121">
        <f t="shared" si="45"/>
        <v>89394000</v>
      </c>
      <c r="K74" s="122">
        <f t="shared" si="45"/>
        <v>0</v>
      </c>
      <c r="L74" s="121">
        <f t="shared" si="45"/>
        <v>25639000</v>
      </c>
      <c r="M74" s="122">
        <f t="shared" si="45"/>
        <v>-130887135</v>
      </c>
      <c r="N74" s="121">
        <f t="shared" si="45"/>
        <v>54362000</v>
      </c>
      <c r="O74" s="122">
        <f t="shared" si="45"/>
        <v>69464373</v>
      </c>
      <c r="P74" s="121">
        <f>$H74      +$J74      +$L74      +$N74</f>
        <v>209420000</v>
      </c>
      <c r="Q74" s="122">
        <f>$I74      +$K74      +$M74      +$O74</f>
        <v>-21607749</v>
      </c>
      <c r="R74" s="67">
        <f>IF(($L74      =0),0,((($N74      -$L74      )/$L74      )*100))</f>
        <v>112.02855025547018</v>
      </c>
      <c r="S74" s="68">
        <f>IF(($M74      =0),0,((($O74      -$M74      )/$M74      )*100))</f>
        <v>-153.07196387177396</v>
      </c>
      <c r="T74" s="67">
        <f>IF(($E71      =0),0,(($P71      /$E71      )*100))</f>
        <v>72.660025883095841</v>
      </c>
      <c r="U74" s="71">
        <f>IF($E71   =0,0,($Q71   /$E71 )*100)</f>
        <v>-7.4969897890146031</v>
      </c>
      <c r="V74" s="121">
        <f>SUM(V71:V72)</f>
        <v>15000000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654049000</v>
      </c>
      <c r="C75" s="120">
        <f>SUM(C9:C16,C19:C25,C28:C31,C34,C37:C41,C44:C54,C57:C60,C63:C67,C71:C72)</f>
        <v>-35165000</v>
      </c>
      <c r="D75" s="120"/>
      <c r="E75" s="120">
        <f>$B75      +$C75      +$D75</f>
        <v>618884000</v>
      </c>
      <c r="F75" s="121">
        <f t="shared" ref="F75:O75" si="46">SUM(F9:F16,F19:F25,F28:F31,F34,F37:F41,F44:F54,F57:F60,F63:F67,F71:F72)</f>
        <v>654049000</v>
      </c>
      <c r="G75" s="122">
        <f t="shared" si="46"/>
        <v>498307000</v>
      </c>
      <c r="H75" s="121">
        <f t="shared" si="46"/>
        <v>101906000</v>
      </c>
      <c r="I75" s="122">
        <f t="shared" si="46"/>
        <v>75676472</v>
      </c>
      <c r="J75" s="121">
        <f t="shared" si="46"/>
        <v>221828000</v>
      </c>
      <c r="K75" s="122">
        <f t="shared" si="46"/>
        <v>0</v>
      </c>
      <c r="L75" s="121">
        <f t="shared" si="46"/>
        <v>82608000</v>
      </c>
      <c r="M75" s="122">
        <f t="shared" si="46"/>
        <v>-172884198</v>
      </c>
      <c r="N75" s="121">
        <f t="shared" si="46"/>
        <v>62984000</v>
      </c>
      <c r="O75" s="122">
        <f t="shared" si="46"/>
        <v>287012115</v>
      </c>
      <c r="P75" s="121">
        <f>$H75      +$J75      +$L75      +$N75</f>
        <v>469326000</v>
      </c>
      <c r="Q75" s="122">
        <f>$I75      +$K75      +$M75      +$O75</f>
        <v>189804389</v>
      </c>
      <c r="R75" s="67">
        <f>IF(($L75      =0),0,((($N75      -$L75      )/$L75      )*100))</f>
        <v>-23.755568467944993</v>
      </c>
      <c r="S75" s="68">
        <f>IF(($M75      =0),0,((($O75      -$M75      )/$M75      )*100))</f>
        <v>-266.014082443787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77.991185972002498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31.541123655628084</v>
      </c>
      <c r="V75" s="121">
        <f>SUM(V9:V16,V19:V25,V28:V31,V34,V37:V41,V44:V54,V57:V60,V63:V67,V71:V72)</f>
        <v>26761000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jsYn7alclMf3vH9tRaxdq9ctVeO91giiNYpUzu5XO0OFYqKeiGL+egHQHQijncI4qpJLWHsvUvLj38QeTdd0Hw==" saltValue="4XcjPXmH69D2NaJ2AmUFdw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128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3000000</v>
      </c>
      <c r="C10" s="108"/>
      <c r="D10" s="108"/>
      <c r="E10" s="108">
        <f t="shared" ref="E10:E17" si="0">$B10      +$C10      +$D10</f>
        <v>3000000</v>
      </c>
      <c r="F10" s="109">
        <v>3000000</v>
      </c>
      <c r="G10" s="110">
        <v>3000000</v>
      </c>
      <c r="H10" s="109">
        <v>74000</v>
      </c>
      <c r="I10" s="110">
        <v>49058</v>
      </c>
      <c r="J10" s="109">
        <v>278000</v>
      </c>
      <c r="K10" s="110">
        <v>279974</v>
      </c>
      <c r="L10" s="109">
        <v>1903000</v>
      </c>
      <c r="M10" s="110">
        <v>148421</v>
      </c>
      <c r="N10" s="109">
        <v>294000</v>
      </c>
      <c r="O10" s="110">
        <v>2825124</v>
      </c>
      <c r="P10" s="109">
        <f t="shared" ref="P10:P17" si="1">$H10      +$J10      +$L10      +$N10</f>
        <v>2549000</v>
      </c>
      <c r="Q10" s="110">
        <f t="shared" ref="Q10:Q17" si="2">$I10      +$K10      +$M10      +$O10</f>
        <v>3302577</v>
      </c>
      <c r="R10" s="54">
        <f t="shared" ref="R10:R17" si="3">IF(($L10      =0),0,((($N10      -$L10      )/$L10      )*100))</f>
        <v>-84.550709406200724</v>
      </c>
      <c r="S10" s="55">
        <f t="shared" ref="S10:S17" si="4">IF(($M10      =0),0,((($O10      -$M10      )/$M10      )*100))</f>
        <v>1803.4530154088707</v>
      </c>
      <c r="T10" s="54">
        <f t="shared" ref="T10:T16" si="5">IF(($E10      =0),0,(($P10      /$E10      )*100))</f>
        <v>84.966666666666669</v>
      </c>
      <c r="U10" s="56">
        <f t="shared" ref="U10:U16" si="6">IF(($E10      =0),0,(($Q10      /$E10      )*100))</f>
        <v>110.08590000000001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20394000</v>
      </c>
      <c r="C14" s="108"/>
      <c r="D14" s="108"/>
      <c r="E14" s="108">
        <f t="shared" si="0"/>
        <v>20394000</v>
      </c>
      <c r="F14" s="109">
        <v>20394000</v>
      </c>
      <c r="G14" s="110">
        <v>10600000</v>
      </c>
      <c r="H14" s="109"/>
      <c r="I14" s="110"/>
      <c r="J14" s="109">
        <v>395000</v>
      </c>
      <c r="K14" s="110"/>
      <c r="L14" s="109">
        <v>295000</v>
      </c>
      <c r="M14" s="110">
        <v>395000</v>
      </c>
      <c r="N14" s="109">
        <v>4971000</v>
      </c>
      <c r="O14" s="110">
        <v>3541770</v>
      </c>
      <c r="P14" s="109">
        <f t="shared" si="1"/>
        <v>5661000</v>
      </c>
      <c r="Q14" s="110">
        <f t="shared" si="2"/>
        <v>3936770</v>
      </c>
      <c r="R14" s="54">
        <f t="shared" si="3"/>
        <v>1585.0847457627119</v>
      </c>
      <c r="S14" s="55">
        <f t="shared" si="4"/>
        <v>796.65063291139245</v>
      </c>
      <c r="T14" s="54">
        <f t="shared" si="5"/>
        <v>27.758164165931156</v>
      </c>
      <c r="U14" s="56">
        <f t="shared" si="6"/>
        <v>19.303569677356087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2000000</v>
      </c>
      <c r="C15" s="108"/>
      <c r="D15" s="108"/>
      <c r="E15" s="108">
        <f t="shared" si="0"/>
        <v>2000000</v>
      </c>
      <c r="F15" s="109">
        <v>2000000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25394000</v>
      </c>
      <c r="C17" s="111">
        <f>SUM(C9:C16)</f>
        <v>0</v>
      </c>
      <c r="D17" s="111"/>
      <c r="E17" s="111">
        <f t="shared" si="0"/>
        <v>25394000</v>
      </c>
      <c r="F17" s="112">
        <f t="shared" ref="F17:O17" si="7">SUM(F9:F16)</f>
        <v>25394000</v>
      </c>
      <c r="G17" s="113">
        <f t="shared" si="7"/>
        <v>13600000</v>
      </c>
      <c r="H17" s="112">
        <f t="shared" si="7"/>
        <v>74000</v>
      </c>
      <c r="I17" s="113">
        <f t="shared" si="7"/>
        <v>49058</v>
      </c>
      <c r="J17" s="112">
        <f t="shared" si="7"/>
        <v>673000</v>
      </c>
      <c r="K17" s="113">
        <f t="shared" si="7"/>
        <v>279974</v>
      </c>
      <c r="L17" s="112">
        <f t="shared" si="7"/>
        <v>2198000</v>
      </c>
      <c r="M17" s="113">
        <f t="shared" si="7"/>
        <v>543421</v>
      </c>
      <c r="N17" s="112">
        <f t="shared" si="7"/>
        <v>5265000</v>
      </c>
      <c r="O17" s="113">
        <f t="shared" si="7"/>
        <v>6366894</v>
      </c>
      <c r="P17" s="112">
        <f t="shared" si="1"/>
        <v>8210000</v>
      </c>
      <c r="Q17" s="113">
        <f t="shared" si="2"/>
        <v>7239347</v>
      </c>
      <c r="R17" s="58">
        <f t="shared" si="3"/>
        <v>139.53594176524115</v>
      </c>
      <c r="S17" s="59">
        <f t="shared" si="4"/>
        <v>1071.631939141108</v>
      </c>
      <c r="T17" s="58">
        <f>IF((SUM($E9:$E14))=0,0,(P17/(SUM($E9:$E14))*100))</f>
        <v>35.094468667179619</v>
      </c>
      <c r="U17" s="60">
        <f>IF((SUM($E9:$E14))=0,0,(Q17/(SUM($E9:$E14))*100))</f>
        <v>30.94531503804394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>
        <v>22998000</v>
      </c>
      <c r="D23" s="108"/>
      <c r="E23" s="108">
        <f t="shared" si="8"/>
        <v>22998000</v>
      </c>
      <c r="F23" s="109">
        <v>22998000</v>
      </c>
      <c r="G23" s="110">
        <v>22998000</v>
      </c>
      <c r="H23" s="109"/>
      <c r="I23" s="110"/>
      <c r="J23" s="109"/>
      <c r="K23" s="110"/>
      <c r="L23" s="109"/>
      <c r="M23" s="110"/>
      <c r="N23" s="109">
        <v>4772000</v>
      </c>
      <c r="O23" s="110"/>
      <c r="P23" s="109">
        <f t="shared" si="9"/>
        <v>4772000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20.74963040264371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0</v>
      </c>
      <c r="C26" s="111">
        <f>SUM(C19:C25)</f>
        <v>22998000</v>
      </c>
      <c r="D26" s="111"/>
      <c r="E26" s="111">
        <f t="shared" si="8"/>
        <v>22998000</v>
      </c>
      <c r="F26" s="112">
        <f t="shared" ref="F26:O26" si="15">SUM(F19:F25)</f>
        <v>22998000</v>
      </c>
      <c r="G26" s="113">
        <f t="shared" si="15"/>
        <v>22998000</v>
      </c>
      <c r="H26" s="112">
        <f t="shared" si="15"/>
        <v>0</v>
      </c>
      <c r="I26" s="113">
        <f t="shared" si="15"/>
        <v>0</v>
      </c>
      <c r="J26" s="112">
        <f t="shared" si="15"/>
        <v>0</v>
      </c>
      <c r="K26" s="113">
        <f t="shared" si="15"/>
        <v>0</v>
      </c>
      <c r="L26" s="112">
        <f t="shared" si="15"/>
        <v>0</v>
      </c>
      <c r="M26" s="113">
        <f t="shared" si="15"/>
        <v>0</v>
      </c>
      <c r="N26" s="112">
        <f t="shared" si="15"/>
        <v>4772000</v>
      </c>
      <c r="O26" s="113">
        <f t="shared" si="15"/>
        <v>0</v>
      </c>
      <c r="P26" s="112">
        <f t="shared" si="9"/>
        <v>4772000</v>
      </c>
      <c r="Q26" s="113">
        <f t="shared" si="10"/>
        <v>0</v>
      </c>
      <c r="R26" s="58">
        <f t="shared" si="11"/>
        <v>0</v>
      </c>
      <c r="S26" s="59">
        <f t="shared" si="12"/>
        <v>0</v>
      </c>
      <c r="T26" s="58">
        <f>IF(($E26-$E21-$E25)   =0,0,($P26   /($E26-$E21-$E25)   )*100)</f>
        <v>20.74963040264371</v>
      </c>
      <c r="U26" s="60">
        <f>IF(($E26-$E21-$E25)   =0,0,($Q26   /($E26-$E21-$E25)   )*100)</f>
        <v>0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2606000</v>
      </c>
      <c r="C34" s="108"/>
      <c r="D34" s="108"/>
      <c r="E34" s="108">
        <f>$B34      +$C34      +$D34</f>
        <v>2606000</v>
      </c>
      <c r="F34" s="109">
        <v>2606000</v>
      </c>
      <c r="G34" s="110">
        <v>2606000</v>
      </c>
      <c r="H34" s="109">
        <v>360000</v>
      </c>
      <c r="I34" s="110">
        <v>182213</v>
      </c>
      <c r="J34" s="109">
        <v>521000</v>
      </c>
      <c r="K34" s="110">
        <v>748747</v>
      </c>
      <c r="L34" s="109">
        <v>353000</v>
      </c>
      <c r="M34" s="110">
        <v>731295</v>
      </c>
      <c r="N34" s="109">
        <v>338000</v>
      </c>
      <c r="O34" s="110">
        <v>197088</v>
      </c>
      <c r="P34" s="109">
        <f>$H34      +$J34      +$L34      +$N34</f>
        <v>1572000</v>
      </c>
      <c r="Q34" s="110">
        <f>$I34      +$K34      +$M34      +$O34</f>
        <v>1859343</v>
      </c>
      <c r="R34" s="54">
        <f>IF(($L34      =0),0,((($N34      -$L34      )/$L34      )*100))</f>
        <v>-4.2492917847025495</v>
      </c>
      <c r="S34" s="55">
        <f>IF(($M34      =0),0,((($O34      -$M34      )/$M34      )*100))</f>
        <v>-73.049453366972287</v>
      </c>
      <c r="T34" s="54">
        <f>IF(($E34      =0),0,(($P34      /$E34      )*100))</f>
        <v>60.322333077513434</v>
      </c>
      <c r="U34" s="56">
        <f>IF(($E34      =0),0,(($Q34      /$E34      )*100))</f>
        <v>71.348541826554097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2606000</v>
      </c>
      <c r="C35" s="111">
        <f>C34</f>
        <v>0</v>
      </c>
      <c r="D35" s="111"/>
      <c r="E35" s="111">
        <f>$B35      +$C35      +$D35</f>
        <v>2606000</v>
      </c>
      <c r="F35" s="112">
        <f t="shared" ref="F35:O35" si="17">F34</f>
        <v>2606000</v>
      </c>
      <c r="G35" s="113">
        <f t="shared" si="17"/>
        <v>2606000</v>
      </c>
      <c r="H35" s="112">
        <f t="shared" si="17"/>
        <v>360000</v>
      </c>
      <c r="I35" s="113">
        <f t="shared" si="17"/>
        <v>182213</v>
      </c>
      <c r="J35" s="112">
        <f t="shared" si="17"/>
        <v>521000</v>
      </c>
      <c r="K35" s="113">
        <f t="shared" si="17"/>
        <v>748747</v>
      </c>
      <c r="L35" s="112">
        <f t="shared" si="17"/>
        <v>353000</v>
      </c>
      <c r="M35" s="113">
        <f t="shared" si="17"/>
        <v>731295</v>
      </c>
      <c r="N35" s="112">
        <f t="shared" si="17"/>
        <v>338000</v>
      </c>
      <c r="O35" s="113">
        <f t="shared" si="17"/>
        <v>197088</v>
      </c>
      <c r="P35" s="112">
        <f>$H35      +$J35      +$L35      +$N35</f>
        <v>1572000</v>
      </c>
      <c r="Q35" s="113">
        <f>$I35      +$K35      +$M35      +$O35</f>
        <v>1859343</v>
      </c>
      <c r="R35" s="58">
        <f>IF(($L35      =0),0,((($N35      -$L35      )/$L35      )*100))</f>
        <v>-4.2492917847025495</v>
      </c>
      <c r="S35" s="59">
        <f>IF(($M35      =0),0,((($O35      -$M35      )/$M35      )*100))</f>
        <v>-73.049453366972287</v>
      </c>
      <c r="T35" s="58">
        <f>IF($E35   =0,0,($P35   /$E35   )*100)</f>
        <v>60.322333077513434</v>
      </c>
      <c r="U35" s="60">
        <f>IF($E35   =0,0,($Q35   /$E35   )*100)</f>
        <v>71.348541826554097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24733000</v>
      </c>
      <c r="C37" s="108"/>
      <c r="D37" s="108"/>
      <c r="E37" s="108">
        <f t="shared" ref="E37:E42" si="18">$B37      +$C37      +$D37</f>
        <v>24733000</v>
      </c>
      <c r="F37" s="109">
        <v>24733000</v>
      </c>
      <c r="G37" s="110">
        <v>24733000</v>
      </c>
      <c r="H37" s="109"/>
      <c r="I37" s="110"/>
      <c r="J37" s="109">
        <v>8754000</v>
      </c>
      <c r="K37" s="110"/>
      <c r="L37" s="109"/>
      <c r="M37" s="110">
        <v>7672043</v>
      </c>
      <c r="N37" s="109"/>
      <c r="O37" s="110">
        <v>131331</v>
      </c>
      <c r="P37" s="109">
        <f t="shared" ref="P37:P42" si="19">$H37      +$J37      +$L37      +$N37</f>
        <v>8754000</v>
      </c>
      <c r="Q37" s="110">
        <f t="shared" ref="Q37:Q42" si="20">$I37      +$K37      +$M37      +$O37</f>
        <v>7803374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-98.288187383725557</v>
      </c>
      <c r="T37" s="54">
        <f t="shared" ref="T37:T41" si="23">IF(($E37      =0),0,(($P37      /$E37      )*100))</f>
        <v>35.394008005498726</v>
      </c>
      <c r="U37" s="56">
        <f t="shared" ref="U37:U41" si="24">IF(($E37      =0),0,(($Q37      /$E37      )*100))</f>
        <v>31.550454857882183</v>
      </c>
      <c r="V37" s="109">
        <v>284000</v>
      </c>
      <c r="W37" s="110" t="s">
        <v>36</v>
      </c>
    </row>
    <row r="38" spans="1:23" ht="13" customHeight="1" x14ac:dyDescent="0.3">
      <c r="A38" s="53" t="s">
        <v>62</v>
      </c>
      <c r="B38" s="108">
        <v>25736000</v>
      </c>
      <c r="C38" s="108">
        <v>2348000</v>
      </c>
      <c r="D38" s="108"/>
      <c r="E38" s="108">
        <f t="shared" si="18"/>
        <v>28084000</v>
      </c>
      <c r="F38" s="109">
        <v>25736000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5000000</v>
      </c>
      <c r="C40" s="108"/>
      <c r="D40" s="108"/>
      <c r="E40" s="108">
        <f t="shared" si="18"/>
        <v>5000000</v>
      </c>
      <c r="F40" s="109">
        <v>5000000</v>
      </c>
      <c r="G40" s="110">
        <v>5000000</v>
      </c>
      <c r="H40" s="109"/>
      <c r="I40" s="110"/>
      <c r="J40" s="109">
        <v>1459000</v>
      </c>
      <c r="K40" s="110">
        <v>2858345</v>
      </c>
      <c r="L40" s="109"/>
      <c r="M40" s="110">
        <v>614873</v>
      </c>
      <c r="N40" s="109"/>
      <c r="O40" s="110"/>
      <c r="P40" s="109">
        <f t="shared" si="19"/>
        <v>1459000</v>
      </c>
      <c r="Q40" s="110">
        <f t="shared" si="20"/>
        <v>3473218</v>
      </c>
      <c r="R40" s="54">
        <f t="shared" si="21"/>
        <v>0</v>
      </c>
      <c r="S40" s="55">
        <f t="shared" si="22"/>
        <v>-100</v>
      </c>
      <c r="T40" s="54">
        <f t="shared" si="23"/>
        <v>29.18</v>
      </c>
      <c r="U40" s="56">
        <f t="shared" si="24"/>
        <v>69.464359999999999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55469000</v>
      </c>
      <c r="C42" s="111">
        <f>SUM(C37:C41)</f>
        <v>2348000</v>
      </c>
      <c r="D42" s="111"/>
      <c r="E42" s="111">
        <f t="shared" si="18"/>
        <v>57817000</v>
      </c>
      <c r="F42" s="112">
        <f t="shared" ref="F42:O42" si="25">SUM(F37:F41)</f>
        <v>55469000</v>
      </c>
      <c r="G42" s="113">
        <f t="shared" si="25"/>
        <v>29733000</v>
      </c>
      <c r="H42" s="112">
        <f t="shared" si="25"/>
        <v>0</v>
      </c>
      <c r="I42" s="113">
        <f t="shared" si="25"/>
        <v>0</v>
      </c>
      <c r="J42" s="112">
        <f t="shared" si="25"/>
        <v>10213000</v>
      </c>
      <c r="K42" s="113">
        <f t="shared" si="25"/>
        <v>2858345</v>
      </c>
      <c r="L42" s="112">
        <f t="shared" si="25"/>
        <v>0</v>
      </c>
      <c r="M42" s="113">
        <f t="shared" si="25"/>
        <v>8286916</v>
      </c>
      <c r="N42" s="112">
        <f t="shared" si="25"/>
        <v>0</v>
      </c>
      <c r="O42" s="113">
        <f t="shared" si="25"/>
        <v>131331</v>
      </c>
      <c r="P42" s="112">
        <f t="shared" si="19"/>
        <v>10213000</v>
      </c>
      <c r="Q42" s="113">
        <f t="shared" si="20"/>
        <v>11276592</v>
      </c>
      <c r="R42" s="58">
        <f t="shared" si="21"/>
        <v>0</v>
      </c>
      <c r="S42" s="59">
        <f t="shared" si="22"/>
        <v>-98.415200540225101</v>
      </c>
      <c r="T42" s="58">
        <f>IF((+$E37+$E40) =0,0,(P42   /(+$E37+$E40) )*100)</f>
        <v>34.349039787441562</v>
      </c>
      <c r="U42" s="60">
        <f>IF((+$E37+$E40) =0,0,(Q42   /(+$E37+$E40) )*100)</f>
        <v>37.926183028957723</v>
      </c>
      <c r="V42" s="112">
        <f>SUM(V37:V41)</f>
        <v>284000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70000000</v>
      </c>
      <c r="C53" s="108"/>
      <c r="D53" s="108"/>
      <c r="E53" s="108">
        <f t="shared" si="26"/>
        <v>70000000</v>
      </c>
      <c r="F53" s="109">
        <v>70000000</v>
      </c>
      <c r="G53" s="110">
        <v>40000000</v>
      </c>
      <c r="H53" s="109">
        <v>5905000</v>
      </c>
      <c r="I53" s="110">
        <v>2744551</v>
      </c>
      <c r="J53" s="109">
        <v>5288000</v>
      </c>
      <c r="K53" s="110">
        <v>5035043</v>
      </c>
      <c r="L53" s="109">
        <v>5161000</v>
      </c>
      <c r="M53" s="110">
        <v>3413589</v>
      </c>
      <c r="N53" s="109">
        <v>16226000</v>
      </c>
      <c r="O53" s="110">
        <v>3123080</v>
      </c>
      <c r="P53" s="109">
        <f t="shared" si="27"/>
        <v>32580000</v>
      </c>
      <c r="Q53" s="110">
        <f t="shared" si="28"/>
        <v>14316263</v>
      </c>
      <c r="R53" s="54">
        <f t="shared" si="29"/>
        <v>214.3964347994575</v>
      </c>
      <c r="S53" s="55">
        <f t="shared" si="30"/>
        <v>-8.510368412834703</v>
      </c>
      <c r="T53" s="54">
        <f t="shared" si="31"/>
        <v>46.542857142857144</v>
      </c>
      <c r="U53" s="56">
        <f t="shared" si="32"/>
        <v>20.451804285714285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70000000</v>
      </c>
      <c r="C55" s="111">
        <f>SUM(C44:C54)</f>
        <v>0</v>
      </c>
      <c r="D55" s="111"/>
      <c r="E55" s="111">
        <f t="shared" si="26"/>
        <v>70000000</v>
      </c>
      <c r="F55" s="112">
        <f t="shared" ref="F55:O55" si="33">SUM(F44:F54)</f>
        <v>70000000</v>
      </c>
      <c r="G55" s="113">
        <f t="shared" si="33"/>
        <v>40000000</v>
      </c>
      <c r="H55" s="112">
        <f t="shared" si="33"/>
        <v>5905000</v>
      </c>
      <c r="I55" s="113">
        <f t="shared" si="33"/>
        <v>2744551</v>
      </c>
      <c r="J55" s="112">
        <f t="shared" si="33"/>
        <v>5288000</v>
      </c>
      <c r="K55" s="113">
        <f t="shared" si="33"/>
        <v>5035043</v>
      </c>
      <c r="L55" s="112">
        <f t="shared" si="33"/>
        <v>5161000</v>
      </c>
      <c r="M55" s="113">
        <f t="shared" si="33"/>
        <v>3413589</v>
      </c>
      <c r="N55" s="112">
        <f t="shared" si="33"/>
        <v>16226000</v>
      </c>
      <c r="O55" s="113">
        <f t="shared" si="33"/>
        <v>3123080</v>
      </c>
      <c r="P55" s="112">
        <f t="shared" si="27"/>
        <v>32580000</v>
      </c>
      <c r="Q55" s="113">
        <f t="shared" si="28"/>
        <v>14316263</v>
      </c>
      <c r="R55" s="58">
        <f t="shared" si="29"/>
        <v>214.3964347994575</v>
      </c>
      <c r="S55" s="59">
        <f t="shared" si="30"/>
        <v>-8.510368412834703</v>
      </c>
      <c r="T55" s="58">
        <f>IF((+$E45+$E47+$E49+$E50+$E53) =0,0,(P55   /(+$E45+$E47+$E49+$E50+$E53) )*100)</f>
        <v>46.542857142857144</v>
      </c>
      <c r="U55" s="60">
        <f>IF((+$E45+$E47+$E49+$E50+$E53) =0,0,(Q55   /(+$E45+$E47+$E49+$E50+$E53) )*100)</f>
        <v>20.451804285714285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153469000</v>
      </c>
      <c r="C69" s="120">
        <f>SUM(C9:C16,C19:C25,C28:C31,C34,C37:C41,C44:C54,C57:C60,C63:C67)</f>
        <v>25346000</v>
      </c>
      <c r="D69" s="120"/>
      <c r="E69" s="120">
        <f t="shared" si="35"/>
        <v>178815000</v>
      </c>
      <c r="F69" s="121">
        <f t="shared" ref="F69:O69" si="43">SUM(F9:F16,F19:F25,F28:F31,F34,F37:F41,F44:F54,F57:F60,F63:F67)</f>
        <v>176467000</v>
      </c>
      <c r="G69" s="122">
        <f t="shared" si="43"/>
        <v>108937000</v>
      </c>
      <c r="H69" s="121">
        <f t="shared" si="43"/>
        <v>6339000</v>
      </c>
      <c r="I69" s="122">
        <f t="shared" si="43"/>
        <v>2975822</v>
      </c>
      <c r="J69" s="121">
        <f t="shared" si="43"/>
        <v>16695000</v>
      </c>
      <c r="K69" s="122">
        <f t="shared" si="43"/>
        <v>8922109</v>
      </c>
      <c r="L69" s="121">
        <f t="shared" si="43"/>
        <v>7712000</v>
      </c>
      <c r="M69" s="122">
        <f t="shared" si="43"/>
        <v>12975221</v>
      </c>
      <c r="N69" s="121">
        <f t="shared" si="43"/>
        <v>26601000</v>
      </c>
      <c r="O69" s="122">
        <f t="shared" si="43"/>
        <v>9818393</v>
      </c>
      <c r="P69" s="121">
        <f t="shared" si="36"/>
        <v>57347000</v>
      </c>
      <c r="Q69" s="122">
        <f t="shared" si="37"/>
        <v>34691545</v>
      </c>
      <c r="R69" s="67">
        <f t="shared" si="38"/>
        <v>244.92997925311201</v>
      </c>
      <c r="S69" s="68">
        <f t="shared" si="39"/>
        <v>-24.329666523599098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38.557530037450164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23.325026389925434</v>
      </c>
      <c r="V69" s="121">
        <f>SUM(V9:V16,V19:V25,V28:V31,V34,V37:V41,V44:V54,V57:V60,V63:V67)</f>
        <v>284000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108271000</v>
      </c>
      <c r="C71" s="108"/>
      <c r="D71" s="108"/>
      <c r="E71" s="108">
        <f>$B71      +$C71      +$D71</f>
        <v>108271000</v>
      </c>
      <c r="F71" s="109">
        <v>108271000</v>
      </c>
      <c r="G71" s="110">
        <v>78171000</v>
      </c>
      <c r="H71" s="109"/>
      <c r="I71" s="110"/>
      <c r="J71" s="109">
        <v>31539000</v>
      </c>
      <c r="K71" s="110">
        <v>8211704</v>
      </c>
      <c r="L71" s="109">
        <v>28395000</v>
      </c>
      <c r="M71" s="110">
        <v>35228002</v>
      </c>
      <c r="N71" s="109">
        <v>7380000</v>
      </c>
      <c r="O71" s="110">
        <v>11524149</v>
      </c>
      <c r="P71" s="109">
        <f>$H71      +$J71      +$L71      +$N71</f>
        <v>67314000</v>
      </c>
      <c r="Q71" s="110">
        <f>$I71      +$K71      +$M71      +$O71</f>
        <v>54963855</v>
      </c>
      <c r="R71" s="54">
        <f>IF(($L71      =0),0,((($N71      -$L71      )/$L71      )*100))</f>
        <v>-74.009508716323296</v>
      </c>
      <c r="S71" s="55">
        <f>IF(($M71      =0),0,((($O71      -$M71      )/$M71      )*100))</f>
        <v>-67.286963932839555</v>
      </c>
      <c r="T71" s="54">
        <f>IF(($E71      =0),0,(($P71      /$E71      )*100))</f>
        <v>62.171772681512124</v>
      </c>
      <c r="U71" s="56">
        <f>IF(($E71      =0),0,(($Q71      /$E71      )*100))</f>
        <v>50.765075597343703</v>
      </c>
      <c r="V71" s="109">
        <v>2574000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108271000</v>
      </c>
      <c r="C73" s="117">
        <f>SUM(C71:C72)</f>
        <v>0</v>
      </c>
      <c r="D73" s="117"/>
      <c r="E73" s="117">
        <f>$B73      +$C73      +$D73</f>
        <v>108271000</v>
      </c>
      <c r="F73" s="118">
        <f t="shared" ref="F73:O73" si="44">SUM(F71:F72)</f>
        <v>108271000</v>
      </c>
      <c r="G73" s="119">
        <f t="shared" si="44"/>
        <v>78171000</v>
      </c>
      <c r="H73" s="118">
        <f t="shared" si="44"/>
        <v>0</v>
      </c>
      <c r="I73" s="119">
        <f t="shared" si="44"/>
        <v>0</v>
      </c>
      <c r="J73" s="118">
        <f t="shared" si="44"/>
        <v>31539000</v>
      </c>
      <c r="K73" s="119">
        <f t="shared" si="44"/>
        <v>8211704</v>
      </c>
      <c r="L73" s="118">
        <f t="shared" si="44"/>
        <v>28395000</v>
      </c>
      <c r="M73" s="119">
        <f t="shared" si="44"/>
        <v>35228002</v>
      </c>
      <c r="N73" s="118">
        <f t="shared" si="44"/>
        <v>7380000</v>
      </c>
      <c r="O73" s="119">
        <f t="shared" si="44"/>
        <v>11524149</v>
      </c>
      <c r="P73" s="118">
        <f>$H73      +$J73      +$L73      +$N73</f>
        <v>67314000</v>
      </c>
      <c r="Q73" s="119">
        <f>$I73      +$K73      +$M73      +$O73</f>
        <v>54963855</v>
      </c>
      <c r="R73" s="63">
        <f>IF(($L73      =0),0,((($N73      -$L73      )/$L73      )*100))</f>
        <v>-74.009508716323296</v>
      </c>
      <c r="S73" s="64">
        <f>IF(($M73      =0),0,((($O73      -$M73      )/$M73      )*100))</f>
        <v>-67.286963932839555</v>
      </c>
      <c r="T73" s="63">
        <f>IF(($E71      =0),0,(($P71      /$E71      )*100))</f>
        <v>62.171772681512124</v>
      </c>
      <c r="U73" s="65">
        <f>IF($E71   =0,0,($Q71   /$E71 )*100)</f>
        <v>50.765075597343703</v>
      </c>
      <c r="V73" s="118">
        <f>SUM(V71:V72)</f>
        <v>2574000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108271000</v>
      </c>
      <c r="C74" s="120">
        <f>SUM(C71:C72)</f>
        <v>0</v>
      </c>
      <c r="D74" s="120"/>
      <c r="E74" s="120">
        <f>$B74      +$C74      +$D74</f>
        <v>108271000</v>
      </c>
      <c r="F74" s="121">
        <f t="shared" ref="F74:O74" si="45">SUM(F71:F72)</f>
        <v>108271000</v>
      </c>
      <c r="G74" s="122">
        <f t="shared" si="45"/>
        <v>78171000</v>
      </c>
      <c r="H74" s="121">
        <f t="shared" si="45"/>
        <v>0</v>
      </c>
      <c r="I74" s="122">
        <f t="shared" si="45"/>
        <v>0</v>
      </c>
      <c r="J74" s="121">
        <f t="shared" si="45"/>
        <v>31539000</v>
      </c>
      <c r="K74" s="122">
        <f t="shared" si="45"/>
        <v>8211704</v>
      </c>
      <c r="L74" s="121">
        <f t="shared" si="45"/>
        <v>28395000</v>
      </c>
      <c r="M74" s="122">
        <f t="shared" si="45"/>
        <v>35228002</v>
      </c>
      <c r="N74" s="121">
        <f t="shared" si="45"/>
        <v>7380000</v>
      </c>
      <c r="O74" s="122">
        <f t="shared" si="45"/>
        <v>11524149</v>
      </c>
      <c r="P74" s="121">
        <f>$H74      +$J74      +$L74      +$N74</f>
        <v>67314000</v>
      </c>
      <c r="Q74" s="122">
        <f>$I74      +$K74      +$M74      +$O74</f>
        <v>54963855</v>
      </c>
      <c r="R74" s="67">
        <f>IF(($L74      =0),0,((($N74      -$L74      )/$L74      )*100))</f>
        <v>-74.009508716323296</v>
      </c>
      <c r="S74" s="68">
        <f>IF(($M74      =0),0,((($O74      -$M74      )/$M74      )*100))</f>
        <v>-67.286963932839555</v>
      </c>
      <c r="T74" s="67">
        <f>IF(($E71      =0),0,(($P71      /$E71      )*100))</f>
        <v>62.171772681512124</v>
      </c>
      <c r="U74" s="71">
        <f>IF($E71   =0,0,($Q71   /$E71 )*100)</f>
        <v>50.765075597343703</v>
      </c>
      <c r="V74" s="121">
        <f>SUM(V71:V72)</f>
        <v>2574000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261740000</v>
      </c>
      <c r="C75" s="120">
        <f>SUM(C9:C16,C19:C25,C28:C31,C34,C37:C41,C44:C54,C57:C60,C63:C67,C71:C72)</f>
        <v>25346000</v>
      </c>
      <c r="D75" s="120"/>
      <c r="E75" s="120">
        <f>$B75      +$C75      +$D75</f>
        <v>287086000</v>
      </c>
      <c r="F75" s="121">
        <f t="shared" ref="F75:O75" si="46">SUM(F9:F16,F19:F25,F28:F31,F34,F37:F41,F44:F54,F57:F60,F63:F67,F71:F72)</f>
        <v>284738000</v>
      </c>
      <c r="G75" s="122">
        <f t="shared" si="46"/>
        <v>187108000</v>
      </c>
      <c r="H75" s="121">
        <f t="shared" si="46"/>
        <v>6339000</v>
      </c>
      <c r="I75" s="122">
        <f t="shared" si="46"/>
        <v>2975822</v>
      </c>
      <c r="J75" s="121">
        <f t="shared" si="46"/>
        <v>48234000</v>
      </c>
      <c r="K75" s="122">
        <f t="shared" si="46"/>
        <v>17133813</v>
      </c>
      <c r="L75" s="121">
        <f t="shared" si="46"/>
        <v>36107000</v>
      </c>
      <c r="M75" s="122">
        <f t="shared" si="46"/>
        <v>48203223</v>
      </c>
      <c r="N75" s="121">
        <f t="shared" si="46"/>
        <v>33981000</v>
      </c>
      <c r="O75" s="122">
        <f t="shared" si="46"/>
        <v>21342542</v>
      </c>
      <c r="P75" s="121">
        <f>$H75      +$J75      +$L75      +$N75</f>
        <v>124661000</v>
      </c>
      <c r="Q75" s="122">
        <f>$I75      +$K75      +$M75      +$O75</f>
        <v>89655400</v>
      </c>
      <c r="R75" s="67">
        <f>IF(($L75      =0),0,((($N75      -$L75      )/$L75      )*100))</f>
        <v>-5.8880549477940569</v>
      </c>
      <c r="S75" s="68">
        <f>IF(($M75      =0),0,((($O75      -$M75      )/$M75      )*100))</f>
        <v>-55.723827844457617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48.505848203515924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34.885098170442255</v>
      </c>
      <c r="V75" s="121">
        <f>SUM(V9:V16,V19:V25,V28:V31,V34,V37:V41,V44:V54,V57:V60,V63:V67,V71:V72)</f>
        <v>2858000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2PQ7z03+15Hk5JHxaw6LjpjGCKfNVUWgK7/xi5TVRTDgjJrYU63rZewHF1JEoCywhvukYxEMUej2hhwdKb3NRg==" saltValue="suHTmzIgbxI1MKO4JlrSEQ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129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3000000</v>
      </c>
      <c r="C10" s="108"/>
      <c r="D10" s="108"/>
      <c r="E10" s="108">
        <f t="shared" ref="E10:E17" si="0">$B10      +$C10      +$D10</f>
        <v>3000000</v>
      </c>
      <c r="F10" s="109">
        <v>3000000</v>
      </c>
      <c r="G10" s="110">
        <v>3000000</v>
      </c>
      <c r="H10" s="109">
        <v>269000</v>
      </c>
      <c r="I10" s="110"/>
      <c r="J10" s="109">
        <v>571000</v>
      </c>
      <c r="K10" s="110">
        <v>777491</v>
      </c>
      <c r="L10" s="109">
        <v>388000</v>
      </c>
      <c r="M10" s="110">
        <v>477999</v>
      </c>
      <c r="N10" s="109">
        <v>93000</v>
      </c>
      <c r="O10" s="110">
        <v>599388</v>
      </c>
      <c r="P10" s="109">
        <f t="shared" ref="P10:P17" si="1">$H10      +$J10      +$L10      +$N10</f>
        <v>1321000</v>
      </c>
      <c r="Q10" s="110">
        <f t="shared" ref="Q10:Q17" si="2">$I10      +$K10      +$M10      +$O10</f>
        <v>1854878</v>
      </c>
      <c r="R10" s="54">
        <f t="shared" ref="R10:R17" si="3">IF(($L10      =0),0,((($N10      -$L10      )/$L10      )*100))</f>
        <v>-76.030927835051543</v>
      </c>
      <c r="S10" s="55">
        <f t="shared" ref="S10:S17" si="4">IF(($M10      =0),0,((($O10      -$M10      )/$M10      )*100))</f>
        <v>25.395241412638935</v>
      </c>
      <c r="T10" s="54">
        <f t="shared" ref="T10:T16" si="5">IF(($E10      =0),0,(($P10      /$E10      )*100))</f>
        <v>44.033333333333339</v>
      </c>
      <c r="U10" s="56">
        <f t="shared" ref="U10:U16" si="6">IF(($E10      =0),0,(($Q10      /$E10      )*100))</f>
        <v>61.829266666666669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10000000</v>
      </c>
      <c r="C14" s="108"/>
      <c r="D14" s="108"/>
      <c r="E14" s="108">
        <f t="shared" si="0"/>
        <v>10000000</v>
      </c>
      <c r="F14" s="109">
        <v>10000000</v>
      </c>
      <c r="G14" s="110">
        <v>10000000</v>
      </c>
      <c r="H14" s="109">
        <v>3984000</v>
      </c>
      <c r="I14" s="110"/>
      <c r="J14" s="109">
        <v>260000</v>
      </c>
      <c r="K14" s="110">
        <v>13702024</v>
      </c>
      <c r="L14" s="109"/>
      <c r="M14" s="110">
        <v>-11412885</v>
      </c>
      <c r="N14" s="109">
        <v>5756000</v>
      </c>
      <c r="O14" s="110">
        <v>6759970</v>
      </c>
      <c r="P14" s="109">
        <f t="shared" si="1"/>
        <v>10000000</v>
      </c>
      <c r="Q14" s="110">
        <f t="shared" si="2"/>
        <v>9049109</v>
      </c>
      <c r="R14" s="54">
        <f t="shared" si="3"/>
        <v>0</v>
      </c>
      <c r="S14" s="55">
        <f t="shared" si="4"/>
        <v>-159.23103579857326</v>
      </c>
      <c r="T14" s="54">
        <f t="shared" si="5"/>
        <v>100</v>
      </c>
      <c r="U14" s="56">
        <f t="shared" si="6"/>
        <v>90.49109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1000000</v>
      </c>
      <c r="C15" s="108"/>
      <c r="D15" s="108"/>
      <c r="E15" s="108">
        <f t="shared" si="0"/>
        <v>1000000</v>
      </c>
      <c r="F15" s="109">
        <v>1000000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14000000</v>
      </c>
      <c r="C17" s="111">
        <f>SUM(C9:C16)</f>
        <v>0</v>
      </c>
      <c r="D17" s="111"/>
      <c r="E17" s="111">
        <f t="shared" si="0"/>
        <v>14000000</v>
      </c>
      <c r="F17" s="112">
        <f t="shared" ref="F17:O17" si="7">SUM(F9:F16)</f>
        <v>14000000</v>
      </c>
      <c r="G17" s="113">
        <f t="shared" si="7"/>
        <v>13000000</v>
      </c>
      <c r="H17" s="112">
        <f t="shared" si="7"/>
        <v>4253000</v>
      </c>
      <c r="I17" s="113">
        <f t="shared" si="7"/>
        <v>0</v>
      </c>
      <c r="J17" s="112">
        <f t="shared" si="7"/>
        <v>831000</v>
      </c>
      <c r="K17" s="113">
        <f t="shared" si="7"/>
        <v>14479515</v>
      </c>
      <c r="L17" s="112">
        <f t="shared" si="7"/>
        <v>388000</v>
      </c>
      <c r="M17" s="113">
        <f t="shared" si="7"/>
        <v>-10934886</v>
      </c>
      <c r="N17" s="112">
        <f t="shared" si="7"/>
        <v>5849000</v>
      </c>
      <c r="O17" s="113">
        <f t="shared" si="7"/>
        <v>7359358</v>
      </c>
      <c r="P17" s="112">
        <f t="shared" si="1"/>
        <v>11321000</v>
      </c>
      <c r="Q17" s="113">
        <f t="shared" si="2"/>
        <v>10903987</v>
      </c>
      <c r="R17" s="58">
        <f t="shared" si="3"/>
        <v>1407.4742268041239</v>
      </c>
      <c r="S17" s="59">
        <f t="shared" si="4"/>
        <v>-167.30164356537415</v>
      </c>
      <c r="T17" s="58">
        <f>IF((SUM($E9:$E14))=0,0,(P17/(SUM($E9:$E14))*100))</f>
        <v>87.084615384615375</v>
      </c>
      <c r="U17" s="60">
        <f>IF((SUM($E9:$E14))=0,0,(Q17/(SUM($E9:$E14))*100))</f>
        <v>83.876823076923074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/>
      <c r="C19" s="108"/>
      <c r="D19" s="108"/>
      <c r="E19" s="108">
        <f t="shared" ref="E19:E26" si="8">$B19      +$C19      +$D19</f>
        <v>0</v>
      </c>
      <c r="F19" s="109">
        <v>0</v>
      </c>
      <c r="G19" s="110">
        <v>0</v>
      </c>
      <c r="H19" s="109"/>
      <c r="I19" s="110"/>
      <c r="J19" s="109"/>
      <c r="K19" s="110"/>
      <c r="L19" s="109"/>
      <c r="M19" s="110"/>
      <c r="N19" s="109"/>
      <c r="O19" s="110"/>
      <c r="P19" s="109">
        <f t="shared" ref="P19:P26" si="9">$H19      +$J19      +$L19      +$N19</f>
        <v>0</v>
      </c>
      <c r="Q19" s="110">
        <f t="shared" ref="Q19:Q26" si="10">$I19      +$K19      +$M19      +$O19</f>
        <v>0</v>
      </c>
      <c r="R19" s="54">
        <f t="shared" ref="R19:R26" si="11">IF(($L19      =0),0,((($N19      -$L19      )/$L19      )*100))</f>
        <v>0</v>
      </c>
      <c r="S19" s="55">
        <f t="shared" ref="S19:S26" si="12">IF(($M19      =0),0,((($O19      -$M19      )/$M19      )*100))</f>
        <v>0</v>
      </c>
      <c r="T19" s="54">
        <f t="shared" ref="T19:T25" si="13">IF(($E19      =0),0,(($P19      /$E19      )*100))</f>
        <v>0</v>
      </c>
      <c r="U19" s="56">
        <f t="shared" ref="U19:U25" si="14">IF(($E19      =0),0,(($Q19      /$E19      )*100))</f>
        <v>0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>
        <v>16000000</v>
      </c>
      <c r="C22" s="108"/>
      <c r="D22" s="108"/>
      <c r="E22" s="108">
        <f t="shared" si="8"/>
        <v>16000000</v>
      </c>
      <c r="F22" s="109">
        <v>16000000</v>
      </c>
      <c r="G22" s="110">
        <v>16000000</v>
      </c>
      <c r="H22" s="109"/>
      <c r="I22" s="110"/>
      <c r="J22" s="109">
        <v>3772000</v>
      </c>
      <c r="K22" s="110"/>
      <c r="L22" s="109"/>
      <c r="M22" s="110">
        <v>6114144</v>
      </c>
      <c r="N22" s="109">
        <v>4052000</v>
      </c>
      <c r="O22" s="110">
        <v>409467</v>
      </c>
      <c r="P22" s="109">
        <f t="shared" si="9"/>
        <v>7824000</v>
      </c>
      <c r="Q22" s="110">
        <f t="shared" si="10"/>
        <v>6523611</v>
      </c>
      <c r="R22" s="54">
        <f t="shared" si="11"/>
        <v>0</v>
      </c>
      <c r="S22" s="55">
        <f t="shared" si="12"/>
        <v>-93.302954591844738</v>
      </c>
      <c r="T22" s="54">
        <f t="shared" si="13"/>
        <v>48.9</v>
      </c>
      <c r="U22" s="56">
        <f t="shared" si="14"/>
        <v>40.772568749999998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16000000</v>
      </c>
      <c r="C26" s="111">
        <f>SUM(C19:C25)</f>
        <v>0</v>
      </c>
      <c r="D26" s="111"/>
      <c r="E26" s="111">
        <f t="shared" si="8"/>
        <v>16000000</v>
      </c>
      <c r="F26" s="112">
        <f t="shared" ref="F26:O26" si="15">SUM(F19:F25)</f>
        <v>16000000</v>
      </c>
      <c r="G26" s="113">
        <f t="shared" si="15"/>
        <v>16000000</v>
      </c>
      <c r="H26" s="112">
        <f t="shared" si="15"/>
        <v>0</v>
      </c>
      <c r="I26" s="113">
        <f t="shared" si="15"/>
        <v>0</v>
      </c>
      <c r="J26" s="112">
        <f t="shared" si="15"/>
        <v>3772000</v>
      </c>
      <c r="K26" s="113">
        <f t="shared" si="15"/>
        <v>0</v>
      </c>
      <c r="L26" s="112">
        <f t="shared" si="15"/>
        <v>0</v>
      </c>
      <c r="M26" s="113">
        <f t="shared" si="15"/>
        <v>6114144</v>
      </c>
      <c r="N26" s="112">
        <f t="shared" si="15"/>
        <v>4052000</v>
      </c>
      <c r="O26" s="113">
        <f t="shared" si="15"/>
        <v>409467</v>
      </c>
      <c r="P26" s="112">
        <f t="shared" si="9"/>
        <v>7824000</v>
      </c>
      <c r="Q26" s="113">
        <f t="shared" si="10"/>
        <v>6523611</v>
      </c>
      <c r="R26" s="58">
        <f t="shared" si="11"/>
        <v>0</v>
      </c>
      <c r="S26" s="59">
        <f t="shared" si="12"/>
        <v>-93.302954591844738</v>
      </c>
      <c r="T26" s="58">
        <f>IF(($E26-$E21-$E25)   =0,0,($P26   /($E26-$E21-$E25)   )*100)</f>
        <v>48.9</v>
      </c>
      <c r="U26" s="60">
        <f>IF(($E26-$E21-$E25)   =0,0,($Q26   /($E26-$E21-$E25)   )*100)</f>
        <v>40.772568749999998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2619000</v>
      </c>
      <c r="C34" s="108"/>
      <c r="D34" s="108"/>
      <c r="E34" s="108">
        <f>$B34      +$C34      +$D34</f>
        <v>2619000</v>
      </c>
      <c r="F34" s="109">
        <v>2619000</v>
      </c>
      <c r="G34" s="110">
        <v>2619000</v>
      </c>
      <c r="H34" s="109">
        <v>189000</v>
      </c>
      <c r="I34" s="110"/>
      <c r="J34" s="109">
        <v>464000</v>
      </c>
      <c r="K34" s="110">
        <v>2429147</v>
      </c>
      <c r="L34" s="109">
        <v>759000</v>
      </c>
      <c r="M34" s="110"/>
      <c r="N34" s="109">
        <v>708000</v>
      </c>
      <c r="O34" s="110">
        <v>-632382</v>
      </c>
      <c r="P34" s="109">
        <f>$H34      +$J34      +$L34      +$N34</f>
        <v>2120000</v>
      </c>
      <c r="Q34" s="110">
        <f>$I34      +$K34      +$M34      +$O34</f>
        <v>1796765</v>
      </c>
      <c r="R34" s="54">
        <f>IF(($L34      =0),0,((($N34      -$L34      )/$L34      )*100))</f>
        <v>-6.7193675889328066</v>
      </c>
      <c r="S34" s="55">
        <f>IF(($M34      =0),0,((($O34      -$M34      )/$M34      )*100))</f>
        <v>0</v>
      </c>
      <c r="T34" s="54">
        <f>IF(($E34      =0),0,(($P34      /$E34      )*100))</f>
        <v>80.946926307751056</v>
      </c>
      <c r="U34" s="56">
        <f>IF(($E34      =0),0,(($Q34      /$E34      )*100))</f>
        <v>68.605001909125619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2619000</v>
      </c>
      <c r="C35" s="111">
        <f>C34</f>
        <v>0</v>
      </c>
      <c r="D35" s="111"/>
      <c r="E35" s="111">
        <f>$B35      +$C35      +$D35</f>
        <v>2619000</v>
      </c>
      <c r="F35" s="112">
        <f t="shared" ref="F35:O35" si="17">F34</f>
        <v>2619000</v>
      </c>
      <c r="G35" s="113">
        <f t="shared" si="17"/>
        <v>2619000</v>
      </c>
      <c r="H35" s="112">
        <f t="shared" si="17"/>
        <v>189000</v>
      </c>
      <c r="I35" s="113">
        <f t="shared" si="17"/>
        <v>0</v>
      </c>
      <c r="J35" s="112">
        <f t="shared" si="17"/>
        <v>464000</v>
      </c>
      <c r="K35" s="113">
        <f t="shared" si="17"/>
        <v>2429147</v>
      </c>
      <c r="L35" s="112">
        <f t="shared" si="17"/>
        <v>759000</v>
      </c>
      <c r="M35" s="113">
        <f t="shared" si="17"/>
        <v>0</v>
      </c>
      <c r="N35" s="112">
        <f t="shared" si="17"/>
        <v>708000</v>
      </c>
      <c r="O35" s="113">
        <f t="shared" si="17"/>
        <v>-632382</v>
      </c>
      <c r="P35" s="112">
        <f>$H35      +$J35      +$L35      +$N35</f>
        <v>2120000</v>
      </c>
      <c r="Q35" s="113">
        <f>$I35      +$K35      +$M35      +$O35</f>
        <v>1796765</v>
      </c>
      <c r="R35" s="58">
        <f>IF(($L35      =0),0,((($N35      -$L35      )/$L35      )*100))</f>
        <v>-6.7193675889328066</v>
      </c>
      <c r="S35" s="59">
        <f>IF(($M35      =0),0,((($O35      -$M35      )/$M35      )*100))</f>
        <v>0</v>
      </c>
      <c r="T35" s="58">
        <f>IF($E35   =0,0,($P35   /$E35   )*100)</f>
        <v>80.946926307751056</v>
      </c>
      <c r="U35" s="60">
        <f>IF($E35   =0,0,($Q35   /$E35   )*100)</f>
        <v>68.605001909125619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/>
      <c r="C37" s="108"/>
      <c r="D37" s="108"/>
      <c r="E37" s="108">
        <f t="shared" ref="E37:E42" si="18">$B37      +$C37      +$D37</f>
        <v>0</v>
      </c>
      <c r="F37" s="109">
        <v>0</v>
      </c>
      <c r="G37" s="110">
        <v>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>
        <v>1868000</v>
      </c>
      <c r="W37" s="110" t="s">
        <v>36</v>
      </c>
    </row>
    <row r="38" spans="1:23" ht="13" customHeight="1" x14ac:dyDescent="0.3">
      <c r="A38" s="53" t="s">
        <v>62</v>
      </c>
      <c r="B38" s="108">
        <v>665000</v>
      </c>
      <c r="C38" s="108">
        <v>-375000</v>
      </c>
      <c r="D38" s="108"/>
      <c r="E38" s="108">
        <f t="shared" si="18"/>
        <v>290000</v>
      </c>
      <c r="F38" s="109">
        <v>665000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665000</v>
      </c>
      <c r="C42" s="111">
        <f>SUM(C37:C41)</f>
        <v>-375000</v>
      </c>
      <c r="D42" s="111"/>
      <c r="E42" s="111">
        <f t="shared" si="18"/>
        <v>290000</v>
      </c>
      <c r="F42" s="112">
        <f t="shared" ref="F42:O42" si="25">SUM(F37:F41)</f>
        <v>665000</v>
      </c>
      <c r="G42" s="113">
        <f t="shared" si="25"/>
        <v>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0</v>
      </c>
      <c r="P42" s="112">
        <f t="shared" si="19"/>
        <v>0</v>
      </c>
      <c r="Q42" s="113">
        <f t="shared" si="20"/>
        <v>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0</v>
      </c>
      <c r="U42" s="60">
        <f>IF((+$E37+$E40) =0,0,(Q42   /(+$E37+$E40) )*100)</f>
        <v>0</v>
      </c>
      <c r="V42" s="112">
        <f>SUM(V37:V41)</f>
        <v>1868000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>
        <v>42000000</v>
      </c>
      <c r="C46" s="108"/>
      <c r="D46" s="108"/>
      <c r="E46" s="108">
        <f t="shared" si="26"/>
        <v>42000000</v>
      </c>
      <c r="F46" s="109">
        <v>42000000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>
        <v>60855000</v>
      </c>
      <c r="C53" s="108"/>
      <c r="D53" s="108"/>
      <c r="E53" s="108">
        <f t="shared" si="26"/>
        <v>60855000</v>
      </c>
      <c r="F53" s="109">
        <v>60855000</v>
      </c>
      <c r="G53" s="110">
        <v>60855000</v>
      </c>
      <c r="H53" s="109"/>
      <c r="I53" s="110"/>
      <c r="J53" s="109">
        <v>24661000</v>
      </c>
      <c r="K53" s="110">
        <v>24775732</v>
      </c>
      <c r="L53" s="109">
        <v>21823000</v>
      </c>
      <c r="M53" s="110">
        <v>11497647</v>
      </c>
      <c r="N53" s="109">
        <v>14371000</v>
      </c>
      <c r="O53" s="110">
        <v>27516680</v>
      </c>
      <c r="P53" s="109">
        <f t="shared" si="27"/>
        <v>60855000</v>
      </c>
      <c r="Q53" s="110">
        <f t="shared" si="28"/>
        <v>63790059</v>
      </c>
      <c r="R53" s="54">
        <f t="shared" si="29"/>
        <v>-34.147459102781468</v>
      </c>
      <c r="S53" s="55">
        <f t="shared" si="30"/>
        <v>139.3244461236286</v>
      </c>
      <c r="T53" s="54">
        <f t="shared" si="31"/>
        <v>100</v>
      </c>
      <c r="U53" s="56">
        <f t="shared" si="32"/>
        <v>104.8230367266453</v>
      </c>
      <c r="V53" s="109">
        <v>6266000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102855000</v>
      </c>
      <c r="C55" s="111">
        <f>SUM(C44:C54)</f>
        <v>0</v>
      </c>
      <c r="D55" s="111"/>
      <c r="E55" s="111">
        <f t="shared" si="26"/>
        <v>102855000</v>
      </c>
      <c r="F55" s="112">
        <f t="shared" ref="F55:O55" si="33">SUM(F44:F54)</f>
        <v>102855000</v>
      </c>
      <c r="G55" s="113">
        <f t="shared" si="33"/>
        <v>60855000</v>
      </c>
      <c r="H55" s="112">
        <f t="shared" si="33"/>
        <v>0</v>
      </c>
      <c r="I55" s="113">
        <f t="shared" si="33"/>
        <v>0</v>
      </c>
      <c r="J55" s="112">
        <f t="shared" si="33"/>
        <v>24661000</v>
      </c>
      <c r="K55" s="113">
        <f t="shared" si="33"/>
        <v>24775732</v>
      </c>
      <c r="L55" s="112">
        <f t="shared" si="33"/>
        <v>21823000</v>
      </c>
      <c r="M55" s="113">
        <f t="shared" si="33"/>
        <v>11497647</v>
      </c>
      <c r="N55" s="112">
        <f t="shared" si="33"/>
        <v>14371000</v>
      </c>
      <c r="O55" s="113">
        <f t="shared" si="33"/>
        <v>27516680</v>
      </c>
      <c r="P55" s="112">
        <f t="shared" si="27"/>
        <v>60855000</v>
      </c>
      <c r="Q55" s="113">
        <f t="shared" si="28"/>
        <v>63790059</v>
      </c>
      <c r="R55" s="58">
        <f t="shared" si="29"/>
        <v>-34.147459102781468</v>
      </c>
      <c r="S55" s="59">
        <f t="shared" si="30"/>
        <v>139.3244461236286</v>
      </c>
      <c r="T55" s="58">
        <f>IF((+$E45+$E47+$E49+$E50+$E53) =0,0,(P55   /(+$E45+$E47+$E49+$E50+$E53) )*100)</f>
        <v>100</v>
      </c>
      <c r="U55" s="60">
        <f>IF((+$E45+$E47+$E49+$E50+$E53) =0,0,(Q55   /(+$E45+$E47+$E49+$E50+$E53) )*100)</f>
        <v>104.8230367266453</v>
      </c>
      <c r="V55" s="112">
        <f>SUM(V44:V54)</f>
        <v>6266000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136139000</v>
      </c>
      <c r="C69" s="120">
        <f>SUM(C9:C16,C19:C25,C28:C31,C34,C37:C41,C44:C54,C57:C60,C63:C67)</f>
        <v>-375000</v>
      </c>
      <c r="D69" s="120"/>
      <c r="E69" s="120">
        <f t="shared" si="35"/>
        <v>135764000</v>
      </c>
      <c r="F69" s="121">
        <f t="shared" ref="F69:O69" si="43">SUM(F9:F16,F19:F25,F28:F31,F34,F37:F41,F44:F54,F57:F60,F63:F67)</f>
        <v>136139000</v>
      </c>
      <c r="G69" s="122">
        <f t="shared" si="43"/>
        <v>92474000</v>
      </c>
      <c r="H69" s="121">
        <f t="shared" si="43"/>
        <v>4442000</v>
      </c>
      <c r="I69" s="122">
        <f t="shared" si="43"/>
        <v>0</v>
      </c>
      <c r="J69" s="121">
        <f t="shared" si="43"/>
        <v>29728000</v>
      </c>
      <c r="K69" s="122">
        <f t="shared" si="43"/>
        <v>41684394</v>
      </c>
      <c r="L69" s="121">
        <f t="shared" si="43"/>
        <v>22970000</v>
      </c>
      <c r="M69" s="122">
        <f t="shared" si="43"/>
        <v>6676905</v>
      </c>
      <c r="N69" s="121">
        <f t="shared" si="43"/>
        <v>24980000</v>
      </c>
      <c r="O69" s="122">
        <f t="shared" si="43"/>
        <v>34653123</v>
      </c>
      <c r="P69" s="121">
        <f t="shared" si="36"/>
        <v>82120000</v>
      </c>
      <c r="Q69" s="122">
        <f t="shared" si="37"/>
        <v>83014422</v>
      </c>
      <c r="R69" s="67">
        <f t="shared" si="38"/>
        <v>8.7505441880713981</v>
      </c>
      <c r="S69" s="68">
        <f t="shared" si="39"/>
        <v>418.99979107086295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88.80333931699721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89.770553885416433</v>
      </c>
      <c r="V69" s="121">
        <f>SUM(V9:V16,V19:V25,V28:V31,V34,V37:V41,V44:V54,V57:V60,V63:V67)</f>
        <v>8134000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>
        <v>97509000</v>
      </c>
      <c r="C71" s="108"/>
      <c r="D71" s="108"/>
      <c r="E71" s="108">
        <f>$B71      +$C71      +$D71</f>
        <v>97509000</v>
      </c>
      <c r="F71" s="109">
        <v>97509000</v>
      </c>
      <c r="G71" s="110">
        <v>97509000</v>
      </c>
      <c r="H71" s="109">
        <v>11847000</v>
      </c>
      <c r="I71" s="110"/>
      <c r="J71" s="109">
        <v>10188000</v>
      </c>
      <c r="K71" s="110">
        <v>15782058</v>
      </c>
      <c r="L71" s="109">
        <v>26369000</v>
      </c>
      <c r="M71" s="110">
        <v>25585262</v>
      </c>
      <c r="N71" s="109">
        <v>30349000</v>
      </c>
      <c r="O71" s="110">
        <v>2498034</v>
      </c>
      <c r="P71" s="109">
        <f>$H71      +$J71      +$L71      +$N71</f>
        <v>78753000</v>
      </c>
      <c r="Q71" s="110">
        <f>$I71      +$K71      +$M71      +$O71</f>
        <v>43865354</v>
      </c>
      <c r="R71" s="54">
        <f>IF(($L71      =0),0,((($N71      -$L71      )/$L71      )*100))</f>
        <v>15.093480981455498</v>
      </c>
      <c r="S71" s="55">
        <f>IF(($M71      =0),0,((($O71      -$M71      )/$M71      )*100))</f>
        <v>-90.236433771911337</v>
      </c>
      <c r="T71" s="54">
        <f>IF(($E71      =0),0,(($P71      /$E71      )*100))</f>
        <v>80.764852475156133</v>
      </c>
      <c r="U71" s="56">
        <f>IF(($E71      =0),0,(($Q71      /$E71      )*100))</f>
        <v>44.985954117055861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97509000</v>
      </c>
      <c r="C73" s="117">
        <f>SUM(C71:C72)</f>
        <v>0</v>
      </c>
      <c r="D73" s="117"/>
      <c r="E73" s="117">
        <f>$B73      +$C73      +$D73</f>
        <v>97509000</v>
      </c>
      <c r="F73" s="118">
        <f t="shared" ref="F73:O73" si="44">SUM(F71:F72)</f>
        <v>97509000</v>
      </c>
      <c r="G73" s="119">
        <f t="shared" si="44"/>
        <v>97509000</v>
      </c>
      <c r="H73" s="118">
        <f t="shared" si="44"/>
        <v>11847000</v>
      </c>
      <c r="I73" s="119">
        <f t="shared" si="44"/>
        <v>0</v>
      </c>
      <c r="J73" s="118">
        <f t="shared" si="44"/>
        <v>10188000</v>
      </c>
      <c r="K73" s="119">
        <f t="shared" si="44"/>
        <v>15782058</v>
      </c>
      <c r="L73" s="118">
        <f t="shared" si="44"/>
        <v>26369000</v>
      </c>
      <c r="M73" s="119">
        <f t="shared" si="44"/>
        <v>25585262</v>
      </c>
      <c r="N73" s="118">
        <f t="shared" si="44"/>
        <v>30349000</v>
      </c>
      <c r="O73" s="119">
        <f t="shared" si="44"/>
        <v>2498034</v>
      </c>
      <c r="P73" s="118">
        <f>$H73      +$J73      +$L73      +$N73</f>
        <v>78753000</v>
      </c>
      <c r="Q73" s="119">
        <f>$I73      +$K73      +$M73      +$O73</f>
        <v>43865354</v>
      </c>
      <c r="R73" s="63">
        <f>IF(($L73      =0),0,((($N73      -$L73      )/$L73      )*100))</f>
        <v>15.093480981455498</v>
      </c>
      <c r="S73" s="64">
        <f>IF(($M73      =0),0,((($O73      -$M73      )/$M73      )*100))</f>
        <v>-90.236433771911337</v>
      </c>
      <c r="T73" s="63">
        <f>IF(($E71      =0),0,(($P71      /$E71      )*100))</f>
        <v>80.764852475156133</v>
      </c>
      <c r="U73" s="65">
        <f>IF($E71   =0,0,($Q71   /$E71 )*100)</f>
        <v>44.985954117055861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97509000</v>
      </c>
      <c r="C74" s="120">
        <f>SUM(C71:C72)</f>
        <v>0</v>
      </c>
      <c r="D74" s="120"/>
      <c r="E74" s="120">
        <f>$B74      +$C74      +$D74</f>
        <v>97509000</v>
      </c>
      <c r="F74" s="121">
        <f t="shared" ref="F74:O74" si="45">SUM(F71:F72)</f>
        <v>97509000</v>
      </c>
      <c r="G74" s="122">
        <f t="shared" si="45"/>
        <v>97509000</v>
      </c>
      <c r="H74" s="121">
        <f t="shared" si="45"/>
        <v>11847000</v>
      </c>
      <c r="I74" s="122">
        <f t="shared" si="45"/>
        <v>0</v>
      </c>
      <c r="J74" s="121">
        <f t="shared" si="45"/>
        <v>10188000</v>
      </c>
      <c r="K74" s="122">
        <f t="shared" si="45"/>
        <v>15782058</v>
      </c>
      <c r="L74" s="121">
        <f t="shared" si="45"/>
        <v>26369000</v>
      </c>
      <c r="M74" s="122">
        <f t="shared" si="45"/>
        <v>25585262</v>
      </c>
      <c r="N74" s="121">
        <f t="shared" si="45"/>
        <v>30349000</v>
      </c>
      <c r="O74" s="122">
        <f t="shared" si="45"/>
        <v>2498034</v>
      </c>
      <c r="P74" s="121">
        <f>$H74      +$J74      +$L74      +$N74</f>
        <v>78753000</v>
      </c>
      <c r="Q74" s="122">
        <f>$I74      +$K74      +$M74      +$O74</f>
        <v>43865354</v>
      </c>
      <c r="R74" s="67">
        <f>IF(($L74      =0),0,((($N74      -$L74      )/$L74      )*100))</f>
        <v>15.093480981455498</v>
      </c>
      <c r="S74" s="68">
        <f>IF(($M74      =0),0,((($O74      -$M74      )/$M74      )*100))</f>
        <v>-90.236433771911337</v>
      </c>
      <c r="T74" s="67">
        <f>IF(($E71      =0),0,(($P71      /$E71      )*100))</f>
        <v>80.764852475156133</v>
      </c>
      <c r="U74" s="71">
        <f>IF($E71   =0,0,($Q71   /$E71 )*100)</f>
        <v>44.985954117055861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233648000</v>
      </c>
      <c r="C75" s="120">
        <f>SUM(C9:C16,C19:C25,C28:C31,C34,C37:C41,C44:C54,C57:C60,C63:C67,C71:C72)</f>
        <v>-375000</v>
      </c>
      <c r="D75" s="120"/>
      <c r="E75" s="120">
        <f>$B75      +$C75      +$D75</f>
        <v>233273000</v>
      </c>
      <c r="F75" s="121">
        <f t="shared" ref="F75:O75" si="46">SUM(F9:F16,F19:F25,F28:F31,F34,F37:F41,F44:F54,F57:F60,F63:F67,F71:F72)</f>
        <v>233648000</v>
      </c>
      <c r="G75" s="122">
        <f t="shared" si="46"/>
        <v>189983000</v>
      </c>
      <c r="H75" s="121">
        <f t="shared" si="46"/>
        <v>16289000</v>
      </c>
      <c r="I75" s="122">
        <f t="shared" si="46"/>
        <v>0</v>
      </c>
      <c r="J75" s="121">
        <f t="shared" si="46"/>
        <v>39916000</v>
      </c>
      <c r="K75" s="122">
        <f t="shared" si="46"/>
        <v>57466452</v>
      </c>
      <c r="L75" s="121">
        <f t="shared" si="46"/>
        <v>49339000</v>
      </c>
      <c r="M75" s="122">
        <f t="shared" si="46"/>
        <v>32262167</v>
      </c>
      <c r="N75" s="121">
        <f t="shared" si="46"/>
        <v>55329000</v>
      </c>
      <c r="O75" s="122">
        <f t="shared" si="46"/>
        <v>37151157</v>
      </c>
      <c r="P75" s="121">
        <f>$H75      +$J75      +$L75      +$N75</f>
        <v>160873000</v>
      </c>
      <c r="Q75" s="122">
        <f>$I75      +$K75      +$M75      +$O75</f>
        <v>126879776</v>
      </c>
      <c r="R75" s="67">
        <f>IF(($L75      =0),0,((($N75      -$L75      )/$L75      )*100))</f>
        <v>12.140497375301486</v>
      </c>
      <c r="S75" s="68">
        <f>IF(($M75      =0),0,((($O75      -$M75      )/$M75      )*100))</f>
        <v>15.153941767147879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84.677576414731845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66.784804956232918</v>
      </c>
      <c r="V75" s="121">
        <f>SUM(V9:V16,V19:V25,V28:V31,V34,V37:V41,V44:V54,V57:V60,V63:V67,V71:V72)</f>
        <v>8134000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QyVw5uMlnAPT07UqqrjUiXJ6X9q/wlsAC8LkPUzBPnZGYGENyAgEsffnjrs1HITmmlIbdrZ2He+Xkzu0ZrEOmg==" saltValue="nWZig0sY7Axa4RCbi8HmGw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1700000</v>
      </c>
      <c r="C10" s="108"/>
      <c r="D10" s="108"/>
      <c r="E10" s="108">
        <f t="shared" ref="E10:E17" si="0">$B10      +$C10      +$D10</f>
        <v>1700000</v>
      </c>
      <c r="F10" s="109">
        <v>1700000</v>
      </c>
      <c r="G10" s="110">
        <v>1700000</v>
      </c>
      <c r="H10" s="109">
        <v>124000</v>
      </c>
      <c r="I10" s="110">
        <v>350597</v>
      </c>
      <c r="J10" s="109">
        <v>608000</v>
      </c>
      <c r="K10" s="110">
        <v>625376</v>
      </c>
      <c r="L10" s="109">
        <v>91000</v>
      </c>
      <c r="M10" s="110">
        <v>90263</v>
      </c>
      <c r="N10" s="109">
        <v>634000</v>
      </c>
      <c r="O10" s="110">
        <v>59545</v>
      </c>
      <c r="P10" s="109">
        <f t="shared" ref="P10:P17" si="1">$H10      +$J10      +$L10      +$N10</f>
        <v>1457000</v>
      </c>
      <c r="Q10" s="110">
        <f t="shared" ref="Q10:Q17" si="2">$I10      +$K10      +$M10      +$O10</f>
        <v>1125781</v>
      </c>
      <c r="R10" s="54">
        <f t="shared" ref="R10:R17" si="3">IF(($L10      =0),0,((($N10      -$L10      )/$L10      )*100))</f>
        <v>596.7032967032967</v>
      </c>
      <c r="S10" s="55">
        <f t="shared" ref="S10:S17" si="4">IF(($M10      =0),0,((($O10      -$M10      )/$M10      )*100))</f>
        <v>-34.031663029148156</v>
      </c>
      <c r="T10" s="54">
        <f t="shared" ref="T10:T16" si="5">IF(($E10      =0),0,(($P10      /$E10      )*100))</f>
        <v>85.705882352941174</v>
      </c>
      <c r="U10" s="56">
        <f t="shared" ref="U10:U16" si="6">IF(($E10      =0),0,(($Q10      /$E10      )*100))</f>
        <v>66.222411764705882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39500000</v>
      </c>
      <c r="C14" s="108"/>
      <c r="D14" s="108"/>
      <c r="E14" s="108">
        <f t="shared" si="0"/>
        <v>39500000</v>
      </c>
      <c r="F14" s="109">
        <v>39500000</v>
      </c>
      <c r="G14" s="110">
        <v>39500000</v>
      </c>
      <c r="H14" s="109">
        <v>13585000</v>
      </c>
      <c r="I14" s="110">
        <v>715417</v>
      </c>
      <c r="J14" s="109">
        <v>1919000</v>
      </c>
      <c r="K14" s="110">
        <v>18033601</v>
      </c>
      <c r="L14" s="109">
        <v>13524000</v>
      </c>
      <c r="M14" s="110">
        <v>18013705</v>
      </c>
      <c r="N14" s="109">
        <v>615000</v>
      </c>
      <c r="O14" s="110">
        <v>2058204</v>
      </c>
      <c r="P14" s="109">
        <f t="shared" si="1"/>
        <v>29643000</v>
      </c>
      <c r="Q14" s="110">
        <f t="shared" si="2"/>
        <v>38820927</v>
      </c>
      <c r="R14" s="54">
        <f t="shared" si="3"/>
        <v>-95.452528837622012</v>
      </c>
      <c r="S14" s="55">
        <f t="shared" si="4"/>
        <v>-88.574232785537461</v>
      </c>
      <c r="T14" s="54">
        <f t="shared" si="5"/>
        <v>75.045569620253161</v>
      </c>
      <c r="U14" s="56">
        <f t="shared" si="6"/>
        <v>98.280827848101268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2000000</v>
      </c>
      <c r="C15" s="108"/>
      <c r="D15" s="108"/>
      <c r="E15" s="108">
        <f t="shared" si="0"/>
        <v>2000000</v>
      </c>
      <c r="F15" s="109">
        <v>2000000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43200000</v>
      </c>
      <c r="C17" s="111">
        <f>SUM(C9:C16)</f>
        <v>0</v>
      </c>
      <c r="D17" s="111"/>
      <c r="E17" s="111">
        <f t="shared" si="0"/>
        <v>43200000</v>
      </c>
      <c r="F17" s="112">
        <f t="shared" ref="F17:O17" si="7">SUM(F9:F16)</f>
        <v>43200000</v>
      </c>
      <c r="G17" s="113">
        <f t="shared" si="7"/>
        <v>41200000</v>
      </c>
      <c r="H17" s="112">
        <f t="shared" si="7"/>
        <v>13709000</v>
      </c>
      <c r="I17" s="113">
        <f t="shared" si="7"/>
        <v>1066014</v>
      </c>
      <c r="J17" s="112">
        <f t="shared" si="7"/>
        <v>2527000</v>
      </c>
      <c r="K17" s="113">
        <f t="shared" si="7"/>
        <v>18658977</v>
      </c>
      <c r="L17" s="112">
        <f t="shared" si="7"/>
        <v>13615000</v>
      </c>
      <c r="M17" s="113">
        <f t="shared" si="7"/>
        <v>18103968</v>
      </c>
      <c r="N17" s="112">
        <f t="shared" si="7"/>
        <v>1249000</v>
      </c>
      <c r="O17" s="113">
        <f t="shared" si="7"/>
        <v>2117749</v>
      </c>
      <c r="P17" s="112">
        <f t="shared" si="1"/>
        <v>31100000</v>
      </c>
      <c r="Q17" s="113">
        <f t="shared" si="2"/>
        <v>39946708</v>
      </c>
      <c r="R17" s="58">
        <f t="shared" si="3"/>
        <v>-90.82629452809401</v>
      </c>
      <c r="S17" s="59">
        <f t="shared" si="4"/>
        <v>-88.302293729197928</v>
      </c>
      <c r="T17" s="58">
        <f>IF((SUM($E9:$E14))=0,0,(P17/(SUM($E9:$E14))*100))</f>
        <v>75.485436893203882</v>
      </c>
      <c r="U17" s="60">
        <f>IF((SUM($E9:$E14))=0,0,(Q17/(SUM($E9:$E14))*100))</f>
        <v>96.958029126213603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63737000</v>
      </c>
      <c r="C19" s="108"/>
      <c r="D19" s="108"/>
      <c r="E19" s="108">
        <f t="shared" ref="E19:E26" si="8">$B19      +$C19      +$D19</f>
        <v>63737000</v>
      </c>
      <c r="F19" s="109">
        <v>63737000</v>
      </c>
      <c r="G19" s="110">
        <v>63737000</v>
      </c>
      <c r="H19" s="109">
        <v>5291000</v>
      </c>
      <c r="I19" s="110">
        <v>5342502</v>
      </c>
      <c r="J19" s="109">
        <v>40317000</v>
      </c>
      <c r="K19" s="110">
        <v>37073932</v>
      </c>
      <c r="L19" s="109">
        <v>2990000</v>
      </c>
      <c r="M19" s="110">
        <v>3956944</v>
      </c>
      <c r="N19" s="109">
        <v>15139000</v>
      </c>
      <c r="O19" s="110">
        <v>14735504</v>
      </c>
      <c r="P19" s="109">
        <f t="shared" ref="P19:P26" si="9">$H19      +$J19      +$L19      +$N19</f>
        <v>63737000</v>
      </c>
      <c r="Q19" s="110">
        <f t="shared" ref="Q19:Q26" si="10">$I19      +$K19      +$M19      +$O19</f>
        <v>61108882</v>
      </c>
      <c r="R19" s="54">
        <f t="shared" ref="R19:R26" si="11">IF(($L19      =0),0,((($N19      -$L19      )/$L19      )*100))</f>
        <v>406.32107023411368</v>
      </c>
      <c r="S19" s="55">
        <f t="shared" ref="S19:S26" si="12">IF(($M19      =0),0,((($O19      -$M19      )/$M19      )*100))</f>
        <v>272.39607131159806</v>
      </c>
      <c r="T19" s="54">
        <f t="shared" ref="T19:T25" si="13">IF(($E19      =0),0,(($P19      /$E19      )*100))</f>
        <v>100</v>
      </c>
      <c r="U19" s="56">
        <f t="shared" ref="U19:U25" si="14">IF(($E19      =0),0,(($Q19      /$E19      )*100))</f>
        <v>95.876621114894022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63737000</v>
      </c>
      <c r="C26" s="111">
        <f>SUM(C19:C25)</f>
        <v>0</v>
      </c>
      <c r="D26" s="111"/>
      <c r="E26" s="111">
        <f t="shared" si="8"/>
        <v>63737000</v>
      </c>
      <c r="F26" s="112">
        <f t="shared" ref="F26:O26" si="15">SUM(F19:F25)</f>
        <v>63737000</v>
      </c>
      <c r="G26" s="113">
        <f t="shared" si="15"/>
        <v>63737000</v>
      </c>
      <c r="H26" s="112">
        <f t="shared" si="15"/>
        <v>5291000</v>
      </c>
      <c r="I26" s="113">
        <f t="shared" si="15"/>
        <v>5342502</v>
      </c>
      <c r="J26" s="112">
        <f t="shared" si="15"/>
        <v>40317000</v>
      </c>
      <c r="K26" s="113">
        <f t="shared" si="15"/>
        <v>37073932</v>
      </c>
      <c r="L26" s="112">
        <f t="shared" si="15"/>
        <v>2990000</v>
      </c>
      <c r="M26" s="113">
        <f t="shared" si="15"/>
        <v>3956944</v>
      </c>
      <c r="N26" s="112">
        <f t="shared" si="15"/>
        <v>15139000</v>
      </c>
      <c r="O26" s="113">
        <f t="shared" si="15"/>
        <v>14735504</v>
      </c>
      <c r="P26" s="112">
        <f t="shared" si="9"/>
        <v>63737000</v>
      </c>
      <c r="Q26" s="113">
        <f t="shared" si="10"/>
        <v>61108882</v>
      </c>
      <c r="R26" s="58">
        <f t="shared" si="11"/>
        <v>406.32107023411368</v>
      </c>
      <c r="S26" s="59">
        <f t="shared" si="12"/>
        <v>272.39607131159806</v>
      </c>
      <c r="T26" s="58">
        <f>IF(($E26-$E21-$E25)   =0,0,($P26   /($E26-$E21-$E25)   )*100)</f>
        <v>100</v>
      </c>
      <c r="U26" s="60">
        <f>IF(($E26-$E21-$E25)   =0,0,($Q26   /($E26-$E21-$E25)   )*100)</f>
        <v>95.876621114894022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3349000</v>
      </c>
      <c r="C34" s="108"/>
      <c r="D34" s="108"/>
      <c r="E34" s="108">
        <f>$B34      +$C34      +$D34</f>
        <v>3349000</v>
      </c>
      <c r="F34" s="109">
        <v>3349000</v>
      </c>
      <c r="G34" s="110">
        <v>3349000</v>
      </c>
      <c r="H34" s="109">
        <v>761000</v>
      </c>
      <c r="I34" s="110"/>
      <c r="J34" s="109">
        <v>1456000</v>
      </c>
      <c r="K34" s="110">
        <v>2215690</v>
      </c>
      <c r="L34" s="109">
        <v>1066000</v>
      </c>
      <c r="M34" s="110">
        <v>1232409</v>
      </c>
      <c r="N34" s="109">
        <v>66000</v>
      </c>
      <c r="O34" s="110">
        <v>2155680</v>
      </c>
      <c r="P34" s="109">
        <f>$H34      +$J34      +$L34      +$N34</f>
        <v>3349000</v>
      </c>
      <c r="Q34" s="110">
        <f>$I34      +$K34      +$M34      +$O34</f>
        <v>5603779</v>
      </c>
      <c r="R34" s="54">
        <f>IF(($L34      =0),0,((($N34      -$L34      )/$L34      )*100))</f>
        <v>-93.808630393996253</v>
      </c>
      <c r="S34" s="55">
        <f>IF(($M34      =0),0,((($O34      -$M34      )/$M34      )*100))</f>
        <v>74.915957283661513</v>
      </c>
      <c r="T34" s="54">
        <f>IF(($E34      =0),0,(($P34      /$E34      )*100))</f>
        <v>100</v>
      </c>
      <c r="U34" s="56">
        <f>IF(($E34      =0),0,(($Q34      /$E34      )*100))</f>
        <v>167.32693341295911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3349000</v>
      </c>
      <c r="C35" s="111">
        <f>C34</f>
        <v>0</v>
      </c>
      <c r="D35" s="111"/>
      <c r="E35" s="111">
        <f>$B35      +$C35      +$D35</f>
        <v>3349000</v>
      </c>
      <c r="F35" s="112">
        <f t="shared" ref="F35:O35" si="17">F34</f>
        <v>3349000</v>
      </c>
      <c r="G35" s="113">
        <f t="shared" si="17"/>
        <v>3349000</v>
      </c>
      <c r="H35" s="112">
        <f t="shared" si="17"/>
        <v>761000</v>
      </c>
      <c r="I35" s="113">
        <f t="shared" si="17"/>
        <v>0</v>
      </c>
      <c r="J35" s="112">
        <f t="shared" si="17"/>
        <v>1456000</v>
      </c>
      <c r="K35" s="113">
        <f t="shared" si="17"/>
        <v>2215690</v>
      </c>
      <c r="L35" s="112">
        <f t="shared" si="17"/>
        <v>1066000</v>
      </c>
      <c r="M35" s="113">
        <f t="shared" si="17"/>
        <v>1232409</v>
      </c>
      <c r="N35" s="112">
        <f t="shared" si="17"/>
        <v>66000</v>
      </c>
      <c r="O35" s="113">
        <f t="shared" si="17"/>
        <v>2155680</v>
      </c>
      <c r="P35" s="112">
        <f>$H35      +$J35      +$L35      +$N35</f>
        <v>3349000</v>
      </c>
      <c r="Q35" s="113">
        <f>$I35      +$K35      +$M35      +$O35</f>
        <v>5603779</v>
      </c>
      <c r="R35" s="58">
        <f>IF(($L35      =0),0,((($N35      -$L35      )/$L35      )*100))</f>
        <v>-93.808630393996253</v>
      </c>
      <c r="S35" s="59">
        <f>IF(($M35      =0),0,((($O35      -$M35      )/$M35      )*100))</f>
        <v>74.915957283661513</v>
      </c>
      <c r="T35" s="58">
        <f>IF($E35   =0,0,($P35   /$E35   )*100)</f>
        <v>100</v>
      </c>
      <c r="U35" s="60">
        <f>IF($E35   =0,0,($Q35   /$E35   )*100)</f>
        <v>167.32693341295911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12140000</v>
      </c>
      <c r="C37" s="108"/>
      <c r="D37" s="108"/>
      <c r="E37" s="108">
        <f t="shared" ref="E37:E42" si="18">$B37      +$C37      +$D37</f>
        <v>12140000</v>
      </c>
      <c r="F37" s="109">
        <v>12140000</v>
      </c>
      <c r="G37" s="110">
        <v>12140000</v>
      </c>
      <c r="H37" s="109">
        <v>5463000</v>
      </c>
      <c r="I37" s="110">
        <v>6480899</v>
      </c>
      <c r="J37" s="109">
        <v>88000</v>
      </c>
      <c r="K37" s="110">
        <v>87818</v>
      </c>
      <c r="L37" s="109"/>
      <c r="M37" s="110">
        <v>1125421</v>
      </c>
      <c r="N37" s="109">
        <v>5571000</v>
      </c>
      <c r="O37" s="110">
        <v>4445863</v>
      </c>
      <c r="P37" s="109">
        <f t="shared" ref="P37:P42" si="19">$H37      +$J37      +$L37      +$N37</f>
        <v>11122000</v>
      </c>
      <c r="Q37" s="110">
        <f t="shared" ref="Q37:Q42" si="20">$I37      +$K37      +$M37      +$O37</f>
        <v>12140001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295.03998947949259</v>
      </c>
      <c r="T37" s="54">
        <f t="shared" ref="T37:T41" si="23">IF(($E37      =0),0,(($P37      /$E37      )*100))</f>
        <v>91.614497528830313</v>
      </c>
      <c r="U37" s="56">
        <f t="shared" ref="U37:U41" si="24">IF(($E37      =0),0,(($Q37      /$E37      )*100))</f>
        <v>100.00000823723229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3649000</v>
      </c>
      <c r="C38" s="108">
        <v>2764000</v>
      </c>
      <c r="D38" s="108"/>
      <c r="E38" s="108">
        <f t="shared" si="18"/>
        <v>6413000</v>
      </c>
      <c r="F38" s="109">
        <v>3649000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15789000</v>
      </c>
      <c r="C42" s="111">
        <f>SUM(C37:C41)</f>
        <v>2764000</v>
      </c>
      <c r="D42" s="111"/>
      <c r="E42" s="111">
        <f t="shared" si="18"/>
        <v>18553000</v>
      </c>
      <c r="F42" s="112">
        <f t="shared" ref="F42:O42" si="25">SUM(F37:F41)</f>
        <v>15789000</v>
      </c>
      <c r="G42" s="113">
        <f t="shared" si="25"/>
        <v>12140000</v>
      </c>
      <c r="H42" s="112">
        <f t="shared" si="25"/>
        <v>5463000</v>
      </c>
      <c r="I42" s="113">
        <f t="shared" si="25"/>
        <v>6480899</v>
      </c>
      <c r="J42" s="112">
        <f t="shared" si="25"/>
        <v>88000</v>
      </c>
      <c r="K42" s="113">
        <f t="shared" si="25"/>
        <v>87818</v>
      </c>
      <c r="L42" s="112">
        <f t="shared" si="25"/>
        <v>0</v>
      </c>
      <c r="M42" s="113">
        <f t="shared" si="25"/>
        <v>1125421</v>
      </c>
      <c r="N42" s="112">
        <f t="shared" si="25"/>
        <v>5571000</v>
      </c>
      <c r="O42" s="113">
        <f t="shared" si="25"/>
        <v>4445863</v>
      </c>
      <c r="P42" s="112">
        <f t="shared" si="19"/>
        <v>11122000</v>
      </c>
      <c r="Q42" s="113">
        <f t="shared" si="20"/>
        <v>12140001</v>
      </c>
      <c r="R42" s="58">
        <f t="shared" si="21"/>
        <v>0</v>
      </c>
      <c r="S42" s="59">
        <f t="shared" si="22"/>
        <v>295.03998947949259</v>
      </c>
      <c r="T42" s="58">
        <f>IF((+$E37+$E40) =0,0,(P42   /(+$E37+$E40) )*100)</f>
        <v>91.614497528830313</v>
      </c>
      <c r="U42" s="60">
        <f>IF((+$E37+$E40) =0,0,(Q42   /(+$E37+$E40) )*100)</f>
        <v>100.00000823723229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>
        <v>490000000</v>
      </c>
      <c r="C45" s="108"/>
      <c r="D45" s="108"/>
      <c r="E45" s="108">
        <f t="shared" si="26"/>
        <v>490000000</v>
      </c>
      <c r="F45" s="109">
        <v>490000000</v>
      </c>
      <c r="G45" s="110">
        <v>490000000</v>
      </c>
      <c r="H45" s="109">
        <v>17007000</v>
      </c>
      <c r="I45" s="110">
        <v>17007108</v>
      </c>
      <c r="J45" s="109">
        <v>96173000</v>
      </c>
      <c r="K45" s="110">
        <v>96172946</v>
      </c>
      <c r="L45" s="109">
        <v>40498000</v>
      </c>
      <c r="M45" s="110">
        <v>40498250</v>
      </c>
      <c r="N45" s="109">
        <v>336322000</v>
      </c>
      <c r="O45" s="110">
        <v>322014578</v>
      </c>
      <c r="P45" s="109">
        <f t="shared" si="27"/>
        <v>490000000</v>
      </c>
      <c r="Q45" s="110">
        <f t="shared" si="28"/>
        <v>475692882</v>
      </c>
      <c r="R45" s="54">
        <f t="shared" si="29"/>
        <v>730.46570200997576</v>
      </c>
      <c r="S45" s="55">
        <f t="shared" si="30"/>
        <v>695.13208101584632</v>
      </c>
      <c r="T45" s="54">
        <f t="shared" si="31"/>
        <v>100</v>
      </c>
      <c r="U45" s="56">
        <f t="shared" si="32"/>
        <v>97.080179999999999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490000000</v>
      </c>
      <c r="C55" s="111">
        <f>SUM(C44:C54)</f>
        <v>0</v>
      </c>
      <c r="D55" s="111"/>
      <c r="E55" s="111">
        <f t="shared" si="26"/>
        <v>490000000</v>
      </c>
      <c r="F55" s="112">
        <f t="shared" ref="F55:O55" si="33">SUM(F44:F54)</f>
        <v>490000000</v>
      </c>
      <c r="G55" s="113">
        <f t="shared" si="33"/>
        <v>490000000</v>
      </c>
      <c r="H55" s="112">
        <f t="shared" si="33"/>
        <v>17007000</v>
      </c>
      <c r="I55" s="113">
        <f t="shared" si="33"/>
        <v>17007108</v>
      </c>
      <c r="J55" s="112">
        <f t="shared" si="33"/>
        <v>96173000</v>
      </c>
      <c r="K55" s="113">
        <f t="shared" si="33"/>
        <v>96172946</v>
      </c>
      <c r="L55" s="112">
        <f t="shared" si="33"/>
        <v>40498000</v>
      </c>
      <c r="M55" s="113">
        <f t="shared" si="33"/>
        <v>40498250</v>
      </c>
      <c r="N55" s="112">
        <f t="shared" si="33"/>
        <v>336322000</v>
      </c>
      <c r="O55" s="113">
        <f t="shared" si="33"/>
        <v>322014578</v>
      </c>
      <c r="P55" s="112">
        <f t="shared" si="27"/>
        <v>490000000</v>
      </c>
      <c r="Q55" s="113">
        <f t="shared" si="28"/>
        <v>475692882</v>
      </c>
      <c r="R55" s="58">
        <f t="shared" si="29"/>
        <v>730.46570200997576</v>
      </c>
      <c r="S55" s="59">
        <f t="shared" si="30"/>
        <v>695.13208101584632</v>
      </c>
      <c r="T55" s="58">
        <f>IF((+$E45+$E47+$E49+$E50+$E53) =0,0,(P55   /(+$E45+$E47+$E49+$E50+$E53) )*100)</f>
        <v>100</v>
      </c>
      <c r="U55" s="60">
        <f>IF((+$E45+$E47+$E49+$E50+$E53) =0,0,(Q55   /(+$E45+$E47+$E49+$E50+$E53) )*100)</f>
        <v>97.080179999999999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616075000</v>
      </c>
      <c r="C69" s="120">
        <f>SUM(C9:C16,C19:C25,C28:C31,C34,C37:C41,C44:C54,C57:C60,C63:C67)</f>
        <v>2764000</v>
      </c>
      <c r="D69" s="120"/>
      <c r="E69" s="120">
        <f t="shared" si="35"/>
        <v>618839000</v>
      </c>
      <c r="F69" s="121">
        <f t="shared" ref="F69:O69" si="43">SUM(F9:F16,F19:F25,F28:F31,F34,F37:F41,F44:F54,F57:F60,F63:F67)</f>
        <v>616075000</v>
      </c>
      <c r="G69" s="122">
        <f t="shared" si="43"/>
        <v>610426000</v>
      </c>
      <c r="H69" s="121">
        <f t="shared" si="43"/>
        <v>42231000</v>
      </c>
      <c r="I69" s="122">
        <f t="shared" si="43"/>
        <v>29896523</v>
      </c>
      <c r="J69" s="121">
        <f t="shared" si="43"/>
        <v>140561000</v>
      </c>
      <c r="K69" s="122">
        <f t="shared" si="43"/>
        <v>154209363</v>
      </c>
      <c r="L69" s="121">
        <f t="shared" si="43"/>
        <v>58169000</v>
      </c>
      <c r="M69" s="122">
        <f t="shared" si="43"/>
        <v>64916992</v>
      </c>
      <c r="N69" s="121">
        <f t="shared" si="43"/>
        <v>358347000</v>
      </c>
      <c r="O69" s="122">
        <f t="shared" si="43"/>
        <v>345469374</v>
      </c>
      <c r="P69" s="121">
        <f t="shared" si="36"/>
        <v>599308000</v>
      </c>
      <c r="Q69" s="122">
        <f t="shared" si="37"/>
        <v>594492252</v>
      </c>
      <c r="R69" s="67">
        <f t="shared" si="38"/>
        <v>516.04462858223451</v>
      </c>
      <c r="S69" s="68">
        <f t="shared" si="39"/>
        <v>432.17095148216356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98.178649009052705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97.389733071658156</v>
      </c>
      <c r="V69" s="121" t="s">
        <v>36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616075000</v>
      </c>
      <c r="C75" s="120">
        <f>SUM(C9:C16,C19:C25,C28:C31,C34,C37:C41,C44:C54,C57:C60,C63:C67,C71:C72)</f>
        <v>2764000</v>
      </c>
      <c r="D75" s="120"/>
      <c r="E75" s="120">
        <f>$B75      +$C75      +$D75</f>
        <v>618839000</v>
      </c>
      <c r="F75" s="121">
        <f t="shared" ref="F75:O75" si="46">SUM(F9:F16,F19:F25,F28:F31,F34,F37:F41,F44:F54,F57:F60,F63:F67,F71:F72)</f>
        <v>616075000</v>
      </c>
      <c r="G75" s="122">
        <f t="shared" si="46"/>
        <v>610426000</v>
      </c>
      <c r="H75" s="121">
        <f t="shared" si="46"/>
        <v>42231000</v>
      </c>
      <c r="I75" s="122">
        <f t="shared" si="46"/>
        <v>29896523</v>
      </c>
      <c r="J75" s="121">
        <f t="shared" si="46"/>
        <v>140561000</v>
      </c>
      <c r="K75" s="122">
        <f t="shared" si="46"/>
        <v>154209363</v>
      </c>
      <c r="L75" s="121">
        <f t="shared" si="46"/>
        <v>58169000</v>
      </c>
      <c r="M75" s="122">
        <f t="shared" si="46"/>
        <v>64916992</v>
      </c>
      <c r="N75" s="121">
        <f t="shared" si="46"/>
        <v>358347000</v>
      </c>
      <c r="O75" s="122">
        <f t="shared" si="46"/>
        <v>345469374</v>
      </c>
      <c r="P75" s="121">
        <f>$H75      +$J75      +$L75      +$N75</f>
        <v>599308000</v>
      </c>
      <c r="Q75" s="122">
        <f>$I75      +$K75      +$M75      +$O75</f>
        <v>594492252</v>
      </c>
      <c r="R75" s="67">
        <f>IF(($L75      =0),0,((($N75      -$L75      )/$L75      )*100))</f>
        <v>516.04462858223451</v>
      </c>
      <c r="S75" s="68">
        <f>IF(($M75      =0),0,((($O75      -$M75      )/$M75      )*100))</f>
        <v>432.17095148216356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98.178649009052705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97.389733071658156</v>
      </c>
      <c r="V75" s="121" t="s">
        <v>36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U4e/Ob3gECcqIMohGzbxVogLch2F+5tApNyWY/gZGFsma5YXj4icSS09HIJKPfghf/DLYT3GWdU5znGc/gGsYQ==" saltValue="shErOovWyled9mon1j5/oA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1700000</v>
      </c>
      <c r="C10" s="108"/>
      <c r="D10" s="108"/>
      <c r="E10" s="108">
        <f t="shared" ref="E10:E17" si="0">$B10      +$C10      +$D10</f>
        <v>1700000</v>
      </c>
      <c r="F10" s="109">
        <v>1700000</v>
      </c>
      <c r="G10" s="110">
        <v>1700000</v>
      </c>
      <c r="H10" s="109">
        <v>108000</v>
      </c>
      <c r="I10" s="110"/>
      <c r="J10" s="109">
        <v>108000</v>
      </c>
      <c r="K10" s="110">
        <v>55279</v>
      </c>
      <c r="L10" s="109">
        <v>279000</v>
      </c>
      <c r="M10" s="110">
        <v>443317</v>
      </c>
      <c r="N10" s="109">
        <v>903000</v>
      </c>
      <c r="O10" s="110">
        <v>871107</v>
      </c>
      <c r="P10" s="109">
        <f t="shared" ref="P10:P17" si="1">$H10      +$J10      +$L10      +$N10</f>
        <v>1398000</v>
      </c>
      <c r="Q10" s="110">
        <f t="shared" ref="Q10:Q17" si="2">$I10      +$K10      +$M10      +$O10</f>
        <v>1369703</v>
      </c>
      <c r="R10" s="54">
        <f t="shared" ref="R10:R17" si="3">IF(($L10      =0),0,((($N10      -$L10      )/$L10      )*100))</f>
        <v>223.6559139784946</v>
      </c>
      <c r="S10" s="55">
        <f t="shared" ref="S10:S17" si="4">IF(($M10      =0),0,((($O10      -$M10      )/$M10      )*100))</f>
        <v>96.497540134937296</v>
      </c>
      <c r="T10" s="54">
        <f t="shared" ref="T10:T16" si="5">IF(($E10      =0),0,(($P10      /$E10      )*100))</f>
        <v>82.235294117647058</v>
      </c>
      <c r="U10" s="56">
        <f t="shared" ref="U10:U16" si="6">IF(($E10      =0),0,(($Q10      /$E10      )*100))</f>
        <v>80.570764705882354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/>
      <c r="C11" s="108"/>
      <c r="D11" s="108"/>
      <c r="E11" s="108">
        <f t="shared" si="0"/>
        <v>0</v>
      </c>
      <c r="F11" s="109">
        <v>0</v>
      </c>
      <c r="G11" s="110">
        <v>0</v>
      </c>
      <c r="H11" s="109"/>
      <c r="I11" s="110"/>
      <c r="J11" s="109"/>
      <c r="K11" s="110"/>
      <c r="L11" s="109"/>
      <c r="M11" s="110"/>
      <c r="N11" s="109"/>
      <c r="O11" s="110"/>
      <c r="P11" s="109">
        <f t="shared" si="1"/>
        <v>0</v>
      </c>
      <c r="Q11" s="110">
        <f t="shared" si="2"/>
        <v>0</v>
      </c>
      <c r="R11" s="54">
        <f t="shared" si="3"/>
        <v>0</v>
      </c>
      <c r="S11" s="55">
        <f t="shared" si="4"/>
        <v>0</v>
      </c>
      <c r="T11" s="54">
        <f t="shared" si="5"/>
        <v>0</v>
      </c>
      <c r="U11" s="56">
        <f t="shared" si="6"/>
        <v>0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/>
      <c r="C14" s="108"/>
      <c r="D14" s="108"/>
      <c r="E14" s="108">
        <f t="shared" si="0"/>
        <v>0</v>
      </c>
      <c r="F14" s="109">
        <v>0</v>
      </c>
      <c r="G14" s="110">
        <v>0</v>
      </c>
      <c r="H14" s="109"/>
      <c r="I14" s="110"/>
      <c r="J14" s="109"/>
      <c r="K14" s="110"/>
      <c r="L14" s="109"/>
      <c r="M14" s="110"/>
      <c r="N14" s="109"/>
      <c r="O14" s="110"/>
      <c r="P14" s="109">
        <f t="shared" si="1"/>
        <v>0</v>
      </c>
      <c r="Q14" s="110">
        <f t="shared" si="2"/>
        <v>0</v>
      </c>
      <c r="R14" s="54">
        <f t="shared" si="3"/>
        <v>0</v>
      </c>
      <c r="S14" s="55">
        <f t="shared" si="4"/>
        <v>0</v>
      </c>
      <c r="T14" s="54">
        <f t="shared" si="5"/>
        <v>0</v>
      </c>
      <c r="U14" s="56">
        <f t="shared" si="6"/>
        <v>0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/>
      <c r="C15" s="108"/>
      <c r="D15" s="108"/>
      <c r="E15" s="108">
        <f t="shared" si="0"/>
        <v>0</v>
      </c>
      <c r="F15" s="109">
        <v>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1700000</v>
      </c>
      <c r="C17" s="111">
        <f>SUM(C9:C16)</f>
        <v>0</v>
      </c>
      <c r="D17" s="111"/>
      <c r="E17" s="111">
        <f t="shared" si="0"/>
        <v>1700000</v>
      </c>
      <c r="F17" s="112">
        <f t="shared" ref="F17:O17" si="7">SUM(F9:F16)</f>
        <v>1700000</v>
      </c>
      <c r="G17" s="113">
        <f t="shared" si="7"/>
        <v>1700000</v>
      </c>
      <c r="H17" s="112">
        <f t="shared" si="7"/>
        <v>108000</v>
      </c>
      <c r="I17" s="113">
        <f t="shared" si="7"/>
        <v>0</v>
      </c>
      <c r="J17" s="112">
        <f t="shared" si="7"/>
        <v>108000</v>
      </c>
      <c r="K17" s="113">
        <f t="shared" si="7"/>
        <v>55279</v>
      </c>
      <c r="L17" s="112">
        <f t="shared" si="7"/>
        <v>279000</v>
      </c>
      <c r="M17" s="113">
        <f t="shared" si="7"/>
        <v>443317</v>
      </c>
      <c r="N17" s="112">
        <f t="shared" si="7"/>
        <v>903000</v>
      </c>
      <c r="O17" s="113">
        <f t="shared" si="7"/>
        <v>871107</v>
      </c>
      <c r="P17" s="112">
        <f t="shared" si="1"/>
        <v>1398000</v>
      </c>
      <c r="Q17" s="113">
        <f t="shared" si="2"/>
        <v>1369703</v>
      </c>
      <c r="R17" s="58">
        <f t="shared" si="3"/>
        <v>223.6559139784946</v>
      </c>
      <c r="S17" s="59">
        <f t="shared" si="4"/>
        <v>96.497540134937296</v>
      </c>
      <c r="T17" s="58">
        <f>IF((SUM($E9:$E14))=0,0,(P17/(SUM($E9:$E14))*100))</f>
        <v>82.235294117647058</v>
      </c>
      <c r="U17" s="60">
        <f>IF((SUM($E9:$E14))=0,0,(Q17/(SUM($E9:$E14))*100))</f>
        <v>80.570764705882354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64530000</v>
      </c>
      <c r="C19" s="108"/>
      <c r="D19" s="108"/>
      <c r="E19" s="108">
        <f t="shared" ref="E19:E26" si="8">$B19      +$C19      +$D19</f>
        <v>64530000</v>
      </c>
      <c r="F19" s="109">
        <v>64530000</v>
      </c>
      <c r="G19" s="110">
        <v>64530000</v>
      </c>
      <c r="H19" s="109">
        <v>16033000</v>
      </c>
      <c r="I19" s="110">
        <v>13662162</v>
      </c>
      <c r="J19" s="109">
        <v>25199000</v>
      </c>
      <c r="K19" s="110">
        <v>21442213</v>
      </c>
      <c r="L19" s="109">
        <v>12992000</v>
      </c>
      <c r="M19" s="110">
        <v>12341603</v>
      </c>
      <c r="N19" s="109">
        <v>8969000</v>
      </c>
      <c r="O19" s="110">
        <v>9186155</v>
      </c>
      <c r="P19" s="109">
        <f t="shared" ref="P19:P26" si="9">$H19      +$J19      +$L19      +$N19</f>
        <v>63193000</v>
      </c>
      <c r="Q19" s="110">
        <f t="shared" ref="Q19:Q26" si="10">$I19      +$K19      +$M19      +$O19</f>
        <v>56632133</v>
      </c>
      <c r="R19" s="54">
        <f t="shared" ref="R19:R26" si="11">IF(($L19      =0),0,((($N19      -$L19      )/$L19      )*100))</f>
        <v>-30.965209359605911</v>
      </c>
      <c r="S19" s="55">
        <f t="shared" ref="S19:S26" si="12">IF(($M19      =0),0,((($O19      -$M19      )/$M19      )*100))</f>
        <v>-25.567570112245548</v>
      </c>
      <c r="T19" s="54">
        <f t="shared" ref="T19:T25" si="13">IF(($E19      =0),0,(($P19      /$E19      )*100))</f>
        <v>97.928095459476211</v>
      </c>
      <c r="U19" s="56">
        <f t="shared" ref="U19:U25" si="14">IF(($E19      =0),0,(($Q19      /$E19      )*100))</f>
        <v>87.76093754842708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 t="s">
        <v>36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64530000</v>
      </c>
      <c r="C26" s="111">
        <f>SUM(C19:C25)</f>
        <v>0</v>
      </c>
      <c r="D26" s="111"/>
      <c r="E26" s="111">
        <f t="shared" si="8"/>
        <v>64530000</v>
      </c>
      <c r="F26" s="112">
        <f t="shared" ref="F26:O26" si="15">SUM(F19:F25)</f>
        <v>64530000</v>
      </c>
      <c r="G26" s="113">
        <f t="shared" si="15"/>
        <v>64530000</v>
      </c>
      <c r="H26" s="112">
        <f t="shared" si="15"/>
        <v>16033000</v>
      </c>
      <c r="I26" s="113">
        <f t="shared" si="15"/>
        <v>13662162</v>
      </c>
      <c r="J26" s="112">
        <f t="shared" si="15"/>
        <v>25199000</v>
      </c>
      <c r="K26" s="113">
        <f t="shared" si="15"/>
        <v>21442213</v>
      </c>
      <c r="L26" s="112">
        <f t="shared" si="15"/>
        <v>12992000</v>
      </c>
      <c r="M26" s="113">
        <f t="shared" si="15"/>
        <v>12341603</v>
      </c>
      <c r="N26" s="112">
        <f t="shared" si="15"/>
        <v>8969000</v>
      </c>
      <c r="O26" s="113">
        <f t="shared" si="15"/>
        <v>9186155</v>
      </c>
      <c r="P26" s="112">
        <f t="shared" si="9"/>
        <v>63193000</v>
      </c>
      <c r="Q26" s="113">
        <f t="shared" si="10"/>
        <v>56632133</v>
      </c>
      <c r="R26" s="58">
        <f t="shared" si="11"/>
        <v>-30.965209359605911</v>
      </c>
      <c r="S26" s="59">
        <f t="shared" si="12"/>
        <v>-25.567570112245548</v>
      </c>
      <c r="T26" s="58">
        <f>IF(($E26-$E21-$E25)   =0,0,($P26   /($E26-$E21-$E25)   )*100)</f>
        <v>97.928095459476211</v>
      </c>
      <c r="U26" s="60">
        <f>IF(($E26-$E21-$E25)   =0,0,($Q26   /($E26-$E21-$E25)   )*100)</f>
        <v>87.76093754842708</v>
      </c>
      <c r="V26" s="112" t="s">
        <v>36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/>
      <c r="C30" s="108"/>
      <c r="D30" s="108"/>
      <c r="E30" s="108">
        <f>$B30      +$C30      +$D30</f>
        <v>0</v>
      </c>
      <c r="F30" s="109">
        <v>0</v>
      </c>
      <c r="G30" s="110">
        <v>0</v>
      </c>
      <c r="H30" s="109"/>
      <c r="I30" s="110"/>
      <c r="J30" s="109"/>
      <c r="K30" s="110"/>
      <c r="L30" s="109"/>
      <c r="M30" s="110"/>
      <c r="N30" s="109"/>
      <c r="O30" s="110"/>
      <c r="P30" s="109">
        <f>$H30      +$J30      +$L30      +$N30</f>
        <v>0</v>
      </c>
      <c r="Q30" s="110">
        <f>$I30      +$K30      +$M30      +$O30</f>
        <v>0</v>
      </c>
      <c r="R30" s="54">
        <f>IF(($L30      =0),0,((($N30      -$L30      )/$L30      )*100))</f>
        <v>0</v>
      </c>
      <c r="S30" s="55">
        <f>IF(($M30      =0),0,((($O30      -$M30      )/$M30      )*100))</f>
        <v>0</v>
      </c>
      <c r="T30" s="54">
        <f>IF(($E30      =0),0,(($P30      /$E30      )*100))</f>
        <v>0</v>
      </c>
      <c r="U30" s="56">
        <f>IF(($E30      =0),0,(($Q30      /$E30      )*100))</f>
        <v>0</v>
      </c>
      <c r="V30" s="109" t="s">
        <v>36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0</v>
      </c>
      <c r="C32" s="111">
        <f>SUM(C28:C31)</f>
        <v>0</v>
      </c>
      <c r="D32" s="111"/>
      <c r="E32" s="111">
        <f>$B32      +$C32      +$D32</f>
        <v>0</v>
      </c>
      <c r="F32" s="112">
        <f t="shared" ref="F32:O32" si="16">SUM(F28:F31)</f>
        <v>0</v>
      </c>
      <c r="G32" s="113">
        <f t="shared" si="16"/>
        <v>0</v>
      </c>
      <c r="H32" s="112">
        <f t="shared" si="16"/>
        <v>0</v>
      </c>
      <c r="I32" s="113">
        <f t="shared" si="16"/>
        <v>0</v>
      </c>
      <c r="J32" s="112">
        <f t="shared" si="16"/>
        <v>0</v>
      </c>
      <c r="K32" s="113">
        <f t="shared" si="16"/>
        <v>0</v>
      </c>
      <c r="L32" s="112">
        <f t="shared" si="16"/>
        <v>0</v>
      </c>
      <c r="M32" s="113">
        <f t="shared" si="16"/>
        <v>0</v>
      </c>
      <c r="N32" s="112">
        <f t="shared" si="16"/>
        <v>0</v>
      </c>
      <c r="O32" s="113">
        <f t="shared" si="16"/>
        <v>0</v>
      </c>
      <c r="P32" s="112">
        <f>$H32      +$J32      +$L32      +$N32</f>
        <v>0</v>
      </c>
      <c r="Q32" s="113">
        <f>$I32      +$K32      +$M32      +$O32</f>
        <v>0</v>
      </c>
      <c r="R32" s="58">
        <f>IF(($L32      =0),0,((($N32      -$L32      )/$L32      )*100))</f>
        <v>0</v>
      </c>
      <c r="S32" s="59">
        <f>IF(($M32      =0),0,((($O32      -$M32      )/$M32      )*100))</f>
        <v>0</v>
      </c>
      <c r="T32" s="58">
        <f>IF($E32   =0,0,($P32   /$E32   )*100)</f>
        <v>0</v>
      </c>
      <c r="U32" s="60">
        <f>IF($E32   =0,0,($Q32   /$E32   )*100)</f>
        <v>0</v>
      </c>
      <c r="V32" s="112" t="s">
        <v>36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3202000</v>
      </c>
      <c r="C34" s="108"/>
      <c r="D34" s="108"/>
      <c r="E34" s="108">
        <f>$B34      +$C34      +$D34</f>
        <v>3202000</v>
      </c>
      <c r="F34" s="109">
        <v>3202000</v>
      </c>
      <c r="G34" s="110">
        <v>3202000</v>
      </c>
      <c r="H34" s="109">
        <v>251000</v>
      </c>
      <c r="I34" s="110"/>
      <c r="J34" s="109">
        <v>482000</v>
      </c>
      <c r="K34" s="110">
        <v>624555</v>
      </c>
      <c r="L34" s="109">
        <v>863000</v>
      </c>
      <c r="M34" s="110">
        <v>1449980</v>
      </c>
      <c r="N34" s="109">
        <v>1127000</v>
      </c>
      <c r="O34" s="110">
        <v>1127467</v>
      </c>
      <c r="P34" s="109">
        <f>$H34      +$J34      +$L34      +$N34</f>
        <v>2723000</v>
      </c>
      <c r="Q34" s="110">
        <f>$I34      +$K34      +$M34      +$O34</f>
        <v>3202002</v>
      </c>
      <c r="R34" s="54">
        <f>IF(($L34      =0),0,((($N34      -$L34      )/$L34      )*100))</f>
        <v>30.590961761297798</v>
      </c>
      <c r="S34" s="55">
        <f>IF(($M34      =0),0,((($O34      -$M34      )/$M34      )*100))</f>
        <v>-22.2425826563125</v>
      </c>
      <c r="T34" s="54">
        <f>IF(($E34      =0),0,(($P34      /$E34      )*100))</f>
        <v>85.040599625234222</v>
      </c>
      <c r="U34" s="56">
        <f>IF(($E34      =0),0,(($Q34      /$E34      )*100))</f>
        <v>100.00006246096189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3202000</v>
      </c>
      <c r="C35" s="111">
        <f>C34</f>
        <v>0</v>
      </c>
      <c r="D35" s="111"/>
      <c r="E35" s="111">
        <f>$B35      +$C35      +$D35</f>
        <v>3202000</v>
      </c>
      <c r="F35" s="112">
        <f t="shared" ref="F35:O35" si="17">F34</f>
        <v>3202000</v>
      </c>
      <c r="G35" s="113">
        <f t="shared" si="17"/>
        <v>3202000</v>
      </c>
      <c r="H35" s="112">
        <f t="shared" si="17"/>
        <v>251000</v>
      </c>
      <c r="I35" s="113">
        <f t="shared" si="17"/>
        <v>0</v>
      </c>
      <c r="J35" s="112">
        <f t="shared" si="17"/>
        <v>482000</v>
      </c>
      <c r="K35" s="113">
        <f t="shared" si="17"/>
        <v>624555</v>
      </c>
      <c r="L35" s="112">
        <f t="shared" si="17"/>
        <v>863000</v>
      </c>
      <c r="M35" s="113">
        <f t="shared" si="17"/>
        <v>1449980</v>
      </c>
      <c r="N35" s="112">
        <f t="shared" si="17"/>
        <v>1127000</v>
      </c>
      <c r="O35" s="113">
        <f t="shared" si="17"/>
        <v>1127467</v>
      </c>
      <c r="P35" s="112">
        <f>$H35      +$J35      +$L35      +$N35</f>
        <v>2723000</v>
      </c>
      <c r="Q35" s="113">
        <f>$I35      +$K35      +$M35      +$O35</f>
        <v>3202002</v>
      </c>
      <c r="R35" s="58">
        <f>IF(($L35      =0),0,((($N35      -$L35      )/$L35      )*100))</f>
        <v>30.590961761297798</v>
      </c>
      <c r="S35" s="59">
        <f>IF(($M35      =0),0,((($O35      -$M35      )/$M35      )*100))</f>
        <v>-22.2425826563125</v>
      </c>
      <c r="T35" s="58">
        <f>IF($E35   =0,0,($P35   /$E35   )*100)</f>
        <v>85.040599625234222</v>
      </c>
      <c r="U35" s="60">
        <f>IF($E35   =0,0,($Q35   /$E35   )*100)</f>
        <v>100.00006246096189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6188000</v>
      </c>
      <c r="C37" s="108"/>
      <c r="D37" s="108"/>
      <c r="E37" s="108">
        <f t="shared" ref="E37:E42" si="18">$B37      +$C37      +$D37</f>
        <v>6188000</v>
      </c>
      <c r="F37" s="109">
        <v>6188000</v>
      </c>
      <c r="G37" s="110">
        <v>6188000</v>
      </c>
      <c r="H37" s="109">
        <v>2376000</v>
      </c>
      <c r="I37" s="110">
        <v>949565</v>
      </c>
      <c r="J37" s="109">
        <v>56000</v>
      </c>
      <c r="K37" s="110">
        <v>110400</v>
      </c>
      <c r="L37" s="109">
        <v>3756000</v>
      </c>
      <c r="M37" s="110">
        <v>2649318</v>
      </c>
      <c r="N37" s="109"/>
      <c r="O37" s="110">
        <v>2304927</v>
      </c>
      <c r="P37" s="109">
        <f t="shared" ref="P37:P42" si="19">$H37      +$J37      +$L37      +$N37</f>
        <v>6188000</v>
      </c>
      <c r="Q37" s="110">
        <f t="shared" ref="Q37:Q42" si="20">$I37      +$K37      +$M37      +$O37</f>
        <v>6014210</v>
      </c>
      <c r="R37" s="54">
        <f t="shared" ref="R37:R42" si="21">IF(($L37      =0),0,((($N37      -$L37      )/$L37      )*100))</f>
        <v>-100</v>
      </c>
      <c r="S37" s="55">
        <f t="shared" ref="S37:S42" si="22">IF(($M37      =0),0,((($O37      -$M37      )/$M37      )*100))</f>
        <v>-12.999232255244559</v>
      </c>
      <c r="T37" s="54">
        <f t="shared" ref="T37:T41" si="23">IF(($E37      =0),0,(($P37      /$E37      )*100))</f>
        <v>100</v>
      </c>
      <c r="U37" s="56">
        <f t="shared" ref="U37:U41" si="24">IF(($E37      =0),0,(($Q37      /$E37      )*100))</f>
        <v>97.191499676793796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>
        <v>108000</v>
      </c>
      <c r="C38" s="108">
        <v>122000</v>
      </c>
      <c r="D38" s="108"/>
      <c r="E38" s="108">
        <f t="shared" si="18"/>
        <v>230000</v>
      </c>
      <c r="F38" s="109">
        <v>108000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>
        <v>5000000</v>
      </c>
      <c r="C40" s="108"/>
      <c r="D40" s="108"/>
      <c r="E40" s="108">
        <f t="shared" si="18"/>
        <v>5000000</v>
      </c>
      <c r="F40" s="109">
        <v>5000000</v>
      </c>
      <c r="G40" s="110">
        <v>5000000</v>
      </c>
      <c r="H40" s="109"/>
      <c r="I40" s="110"/>
      <c r="J40" s="109">
        <v>755000</v>
      </c>
      <c r="K40" s="110"/>
      <c r="L40" s="109">
        <v>601000</v>
      </c>
      <c r="M40" s="110"/>
      <c r="N40" s="109">
        <v>720000</v>
      </c>
      <c r="O40" s="110">
        <v>1255132</v>
      </c>
      <c r="P40" s="109">
        <f t="shared" si="19"/>
        <v>2076000</v>
      </c>
      <c r="Q40" s="110">
        <f t="shared" si="20"/>
        <v>1255132</v>
      </c>
      <c r="R40" s="54">
        <f t="shared" si="21"/>
        <v>19.800332778702163</v>
      </c>
      <c r="S40" s="55">
        <f t="shared" si="22"/>
        <v>0</v>
      </c>
      <c r="T40" s="54">
        <f t="shared" si="23"/>
        <v>41.52</v>
      </c>
      <c r="U40" s="56">
        <f t="shared" si="24"/>
        <v>25.102639999999997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11296000</v>
      </c>
      <c r="C42" s="111">
        <f>SUM(C37:C41)</f>
        <v>122000</v>
      </c>
      <c r="D42" s="111"/>
      <c r="E42" s="111">
        <f t="shared" si="18"/>
        <v>11418000</v>
      </c>
      <c r="F42" s="112">
        <f t="shared" ref="F42:O42" si="25">SUM(F37:F41)</f>
        <v>11296000</v>
      </c>
      <c r="G42" s="113">
        <f t="shared" si="25"/>
        <v>11188000</v>
      </c>
      <c r="H42" s="112">
        <f t="shared" si="25"/>
        <v>2376000</v>
      </c>
      <c r="I42" s="113">
        <f t="shared" si="25"/>
        <v>949565</v>
      </c>
      <c r="J42" s="112">
        <f t="shared" si="25"/>
        <v>811000</v>
      </c>
      <c r="K42" s="113">
        <f t="shared" si="25"/>
        <v>110400</v>
      </c>
      <c r="L42" s="112">
        <f t="shared" si="25"/>
        <v>4357000</v>
      </c>
      <c r="M42" s="113">
        <f t="shared" si="25"/>
        <v>2649318</v>
      </c>
      <c r="N42" s="112">
        <f t="shared" si="25"/>
        <v>720000</v>
      </c>
      <c r="O42" s="113">
        <f t="shared" si="25"/>
        <v>3560059</v>
      </c>
      <c r="P42" s="112">
        <f t="shared" si="19"/>
        <v>8264000</v>
      </c>
      <c r="Q42" s="113">
        <f t="shared" si="20"/>
        <v>7269342</v>
      </c>
      <c r="R42" s="58">
        <f t="shared" si="21"/>
        <v>-83.474868028459952</v>
      </c>
      <c r="S42" s="59">
        <f t="shared" si="22"/>
        <v>34.37643197230382</v>
      </c>
      <c r="T42" s="58">
        <f>IF((+$E37+$E40) =0,0,(P42   /(+$E37+$E40) )*100)</f>
        <v>73.864855202002147</v>
      </c>
      <c r="U42" s="60">
        <f>IF((+$E37+$E40) =0,0,(Q42   /(+$E37+$E40) )*100)</f>
        <v>64.974454772971029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0</v>
      </c>
      <c r="C55" s="111">
        <f>SUM(C44:C54)</f>
        <v>0</v>
      </c>
      <c r="D55" s="111"/>
      <c r="E55" s="111">
        <f t="shared" si="26"/>
        <v>0</v>
      </c>
      <c r="F55" s="112">
        <f t="shared" ref="F55:O55" si="33">SUM(F44:F54)</f>
        <v>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80728000</v>
      </c>
      <c r="C69" s="120">
        <f>SUM(C9:C16,C19:C25,C28:C31,C34,C37:C41,C44:C54,C57:C60,C63:C67)</f>
        <v>122000</v>
      </c>
      <c r="D69" s="120"/>
      <c r="E69" s="120">
        <f t="shared" si="35"/>
        <v>80850000</v>
      </c>
      <c r="F69" s="121">
        <f t="shared" ref="F69:O69" si="43">SUM(F9:F16,F19:F25,F28:F31,F34,F37:F41,F44:F54,F57:F60,F63:F67)</f>
        <v>80728000</v>
      </c>
      <c r="G69" s="122">
        <f t="shared" si="43"/>
        <v>80620000</v>
      </c>
      <c r="H69" s="121">
        <f t="shared" si="43"/>
        <v>18768000</v>
      </c>
      <c r="I69" s="122">
        <f t="shared" si="43"/>
        <v>14611727</v>
      </c>
      <c r="J69" s="121">
        <f t="shared" si="43"/>
        <v>26600000</v>
      </c>
      <c r="K69" s="122">
        <f t="shared" si="43"/>
        <v>22232447</v>
      </c>
      <c r="L69" s="121">
        <f t="shared" si="43"/>
        <v>18491000</v>
      </c>
      <c r="M69" s="122">
        <f t="shared" si="43"/>
        <v>16884218</v>
      </c>
      <c r="N69" s="121">
        <f t="shared" si="43"/>
        <v>11719000</v>
      </c>
      <c r="O69" s="122">
        <f t="shared" si="43"/>
        <v>14744788</v>
      </c>
      <c r="P69" s="121">
        <f t="shared" si="36"/>
        <v>75578000</v>
      </c>
      <c r="Q69" s="122">
        <f t="shared" si="37"/>
        <v>68473180</v>
      </c>
      <c r="R69" s="67">
        <f t="shared" si="38"/>
        <v>-36.623222108052566</v>
      </c>
      <c r="S69" s="68">
        <f t="shared" si="39"/>
        <v>-12.671182047045354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93.74596874224757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84.93324237161994</v>
      </c>
      <c r="V69" s="121" t="s">
        <v>36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80728000</v>
      </c>
      <c r="C75" s="120">
        <f>SUM(C9:C16,C19:C25,C28:C31,C34,C37:C41,C44:C54,C57:C60,C63:C67,C71:C72)</f>
        <v>122000</v>
      </c>
      <c r="D75" s="120"/>
      <c r="E75" s="120">
        <f>$B75      +$C75      +$D75</f>
        <v>80850000</v>
      </c>
      <c r="F75" s="121">
        <f t="shared" ref="F75:O75" si="46">SUM(F9:F16,F19:F25,F28:F31,F34,F37:F41,F44:F54,F57:F60,F63:F67,F71:F72)</f>
        <v>80728000</v>
      </c>
      <c r="G75" s="122">
        <f t="shared" si="46"/>
        <v>80620000</v>
      </c>
      <c r="H75" s="121">
        <f t="shared" si="46"/>
        <v>18768000</v>
      </c>
      <c r="I75" s="122">
        <f t="shared" si="46"/>
        <v>14611727</v>
      </c>
      <c r="J75" s="121">
        <f t="shared" si="46"/>
        <v>26600000</v>
      </c>
      <c r="K75" s="122">
        <f t="shared" si="46"/>
        <v>22232447</v>
      </c>
      <c r="L75" s="121">
        <f t="shared" si="46"/>
        <v>18491000</v>
      </c>
      <c r="M75" s="122">
        <f t="shared" si="46"/>
        <v>16884218</v>
      </c>
      <c r="N75" s="121">
        <f t="shared" si="46"/>
        <v>11719000</v>
      </c>
      <c r="O75" s="122">
        <f t="shared" si="46"/>
        <v>14744788</v>
      </c>
      <c r="P75" s="121">
        <f>$H75      +$J75      +$L75      +$N75</f>
        <v>75578000</v>
      </c>
      <c r="Q75" s="122">
        <f>$I75      +$K75      +$M75      +$O75</f>
        <v>68473180</v>
      </c>
      <c r="R75" s="67">
        <f>IF(($L75      =0),0,((($N75      -$L75      )/$L75      )*100))</f>
        <v>-36.623222108052566</v>
      </c>
      <c r="S75" s="68">
        <f>IF(($M75      =0),0,((($O75      -$M75      )/$M75      )*100))</f>
        <v>-12.671182047045354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93.74596874224757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84.93324237161994</v>
      </c>
      <c r="V75" s="121" t="s">
        <v>36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QBjl3swagqD0+/oPwbRR0/0vuDbEi8IVt4KadLHdwLeZtVVX/BVMaWIuFkYzmWFat6o9TnPa9M0PcpHuzT4Wcg==" saltValue="kny+xiRfzJP/doW8EDaPpg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126"/>
  <sheetViews>
    <sheetView showGridLines="0" workbookViewId="0">
      <selection sqref="A1:U1"/>
    </sheetView>
  </sheetViews>
  <sheetFormatPr defaultRowHeight="12.5" x14ac:dyDescent="0.25"/>
  <cols>
    <col min="1" max="1" width="52.7265625" customWidth="1"/>
    <col min="2" max="23" width="13.7265625" customWidth="1"/>
    <col min="24" max="24" width="2.7265625" customWidth="1"/>
  </cols>
  <sheetData>
    <row r="1" spans="1:23" x14ac:dyDescent="0.25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7"/>
      <c r="W1" s="37"/>
    </row>
    <row r="2" spans="1:23" ht="18" x14ac:dyDescent="0.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8"/>
      <c r="W2" s="38"/>
    </row>
    <row r="3" spans="1:23" ht="18" customHeight="1" x14ac:dyDescent="0.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38"/>
      <c r="W3" s="38"/>
    </row>
    <row r="4" spans="1:23" ht="18" customHeight="1" x14ac:dyDescent="0.4">
      <c r="A4" s="148" t="s">
        <v>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38"/>
      <c r="W4" s="38"/>
    </row>
    <row r="5" spans="1:23" ht="15" customHeight="1" x14ac:dyDescent="0.3">
      <c r="A5" s="149" t="s">
        <v>132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39"/>
      <c r="W5" s="39"/>
    </row>
    <row r="6" spans="1:23" ht="12.75" customHeight="1" x14ac:dyDescent="0.3">
      <c r="A6" s="40" t="s">
        <v>93</v>
      </c>
      <c r="B6" s="40" t="s">
        <v>93</v>
      </c>
      <c r="C6" s="40" t="s">
        <v>93</v>
      </c>
      <c r="D6" s="40" t="s">
        <v>1</v>
      </c>
      <c r="E6" s="41" t="s">
        <v>1</v>
      </c>
      <c r="F6" s="145" t="s">
        <v>5</v>
      </c>
      <c r="G6" s="146"/>
      <c r="H6" s="145" t="s">
        <v>6</v>
      </c>
      <c r="I6" s="146"/>
      <c r="J6" s="145" t="s">
        <v>7</v>
      </c>
      <c r="K6" s="146"/>
      <c r="L6" s="145" t="s">
        <v>8</v>
      </c>
      <c r="M6" s="146"/>
      <c r="N6" s="145" t="s">
        <v>9</v>
      </c>
      <c r="O6" s="146"/>
      <c r="P6" s="145" t="s">
        <v>10</v>
      </c>
      <c r="Q6" s="146"/>
      <c r="R6" s="145" t="s">
        <v>11</v>
      </c>
      <c r="S6" s="146"/>
      <c r="T6" s="145" t="s">
        <v>12</v>
      </c>
      <c r="U6" s="146"/>
      <c r="V6" s="145" t="s">
        <v>13</v>
      </c>
      <c r="W6" s="146"/>
    </row>
    <row r="7" spans="1:23" ht="65" x14ac:dyDescent="0.3">
      <c r="A7" s="42" t="s">
        <v>14</v>
      </c>
      <c r="B7" s="43" t="s">
        <v>15</v>
      </c>
      <c r="C7" s="43" t="s">
        <v>16</v>
      </c>
      <c r="D7" s="43" t="s">
        <v>17</v>
      </c>
      <c r="E7" s="43" t="s">
        <v>18</v>
      </c>
      <c r="F7" s="44" t="s">
        <v>19</v>
      </c>
      <c r="G7" s="45" t="s">
        <v>20</v>
      </c>
      <c r="H7" s="44" t="s">
        <v>21</v>
      </c>
      <c r="I7" s="45" t="s">
        <v>22</v>
      </c>
      <c r="J7" s="44" t="s">
        <v>23</v>
      </c>
      <c r="K7" s="45" t="s">
        <v>24</v>
      </c>
      <c r="L7" s="44" t="s">
        <v>25</v>
      </c>
      <c r="M7" s="45" t="s">
        <v>26</v>
      </c>
      <c r="N7" s="44" t="s">
        <v>27</v>
      </c>
      <c r="O7" s="45" t="s">
        <v>28</v>
      </c>
      <c r="P7" s="44" t="s">
        <v>29</v>
      </c>
      <c r="Q7" s="45" t="s">
        <v>30</v>
      </c>
      <c r="R7" s="44" t="s">
        <v>29</v>
      </c>
      <c r="S7" s="45" t="s">
        <v>30</v>
      </c>
      <c r="T7" s="44" t="s">
        <v>31</v>
      </c>
      <c r="U7" s="45" t="s">
        <v>32</v>
      </c>
      <c r="V7" s="44" t="s">
        <v>18</v>
      </c>
      <c r="W7" s="45" t="s">
        <v>33</v>
      </c>
    </row>
    <row r="8" spans="1:23" ht="13" customHeight="1" x14ac:dyDescent="0.3">
      <c r="A8" s="46" t="s">
        <v>34</v>
      </c>
      <c r="B8" s="47" t="s">
        <v>1</v>
      </c>
      <c r="C8" s="47"/>
      <c r="D8" s="47"/>
      <c r="E8" s="47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50"/>
      <c r="S8" s="51"/>
      <c r="T8" s="50"/>
      <c r="U8" s="52"/>
      <c r="V8" s="48"/>
      <c r="W8" s="49"/>
    </row>
    <row r="9" spans="1:23" ht="13" customHeight="1" x14ac:dyDescent="0.3">
      <c r="A9" s="53" t="s">
        <v>35</v>
      </c>
      <c r="B9" s="108"/>
      <c r="C9" s="108"/>
      <c r="D9" s="108"/>
      <c r="E9" s="108">
        <f>$B9       +$C9       +$D9</f>
        <v>0</v>
      </c>
      <c r="F9" s="109" t="s">
        <v>36</v>
      </c>
      <c r="G9" s="110" t="s">
        <v>36</v>
      </c>
      <c r="H9" s="109"/>
      <c r="I9" s="110"/>
      <c r="J9" s="109"/>
      <c r="K9" s="110"/>
      <c r="L9" s="109"/>
      <c r="M9" s="110"/>
      <c r="N9" s="109"/>
      <c r="O9" s="110"/>
      <c r="P9" s="109">
        <f>$H9       +$J9       +$L9       +$N9</f>
        <v>0</v>
      </c>
      <c r="Q9" s="110">
        <f>$I9       +$K9       +$M9       +$O9</f>
        <v>0</v>
      </c>
      <c r="R9" s="54">
        <f>IF(($L9       =0),0,((($N9       -$L9       )/$L9       )*100))</f>
        <v>0</v>
      </c>
      <c r="S9" s="55">
        <f>IF(($M9       =0),0,((($O9       -$M9       )/$M9       )*100))</f>
        <v>0</v>
      </c>
      <c r="T9" s="54">
        <f>IF(($E9       =0),0,(($P9       /$E9       )*100))</f>
        <v>0</v>
      </c>
      <c r="U9" s="56">
        <f>IF(($E9       =0),0,(($Q9       /$E9       )*100))</f>
        <v>0</v>
      </c>
      <c r="V9" s="109" t="s">
        <v>36</v>
      </c>
      <c r="W9" s="110" t="s">
        <v>36</v>
      </c>
    </row>
    <row r="10" spans="1:23" ht="13" customHeight="1" x14ac:dyDescent="0.3">
      <c r="A10" s="53" t="s">
        <v>37</v>
      </c>
      <c r="B10" s="108">
        <v>1900000</v>
      </c>
      <c r="C10" s="108"/>
      <c r="D10" s="108"/>
      <c r="E10" s="108">
        <f t="shared" ref="E10:E17" si="0">$B10      +$C10      +$D10</f>
        <v>1900000</v>
      </c>
      <c r="F10" s="109">
        <v>1900000</v>
      </c>
      <c r="G10" s="110">
        <v>1900000</v>
      </c>
      <c r="H10" s="109">
        <v>86000</v>
      </c>
      <c r="I10" s="110">
        <v>127500</v>
      </c>
      <c r="J10" s="109">
        <v>157000</v>
      </c>
      <c r="K10" s="110">
        <v>70700</v>
      </c>
      <c r="L10" s="109">
        <v>741000</v>
      </c>
      <c r="M10" s="110"/>
      <c r="N10" s="109">
        <v>682000</v>
      </c>
      <c r="O10" s="110"/>
      <c r="P10" s="109">
        <f t="shared" ref="P10:P17" si="1">$H10      +$J10      +$L10      +$N10</f>
        <v>1666000</v>
      </c>
      <c r="Q10" s="110">
        <f t="shared" ref="Q10:Q17" si="2">$I10      +$K10      +$M10      +$O10</f>
        <v>198200</v>
      </c>
      <c r="R10" s="54">
        <f t="shared" ref="R10:R17" si="3">IF(($L10      =0),0,((($N10      -$L10      )/$L10      )*100))</f>
        <v>-7.9622132253711202</v>
      </c>
      <c r="S10" s="55">
        <f t="shared" ref="S10:S17" si="4">IF(($M10      =0),0,((($O10      -$M10      )/$M10      )*100))</f>
        <v>0</v>
      </c>
      <c r="T10" s="54">
        <f t="shared" ref="T10:T16" si="5">IF(($E10      =0),0,(($P10      /$E10      )*100))</f>
        <v>87.68421052631578</v>
      </c>
      <c r="U10" s="56">
        <f t="shared" ref="U10:U16" si="6">IF(($E10      =0),0,(($Q10      /$E10      )*100))</f>
        <v>10.43157894736842</v>
      </c>
      <c r="V10" s="109" t="s">
        <v>36</v>
      </c>
      <c r="W10" s="110" t="s">
        <v>36</v>
      </c>
    </row>
    <row r="11" spans="1:23" ht="13" customHeight="1" x14ac:dyDescent="0.3">
      <c r="A11" s="53" t="s">
        <v>38</v>
      </c>
      <c r="B11" s="108">
        <v>6000000</v>
      </c>
      <c r="C11" s="108"/>
      <c r="D11" s="108"/>
      <c r="E11" s="108">
        <f t="shared" si="0"/>
        <v>6000000</v>
      </c>
      <c r="F11" s="109">
        <v>6000000</v>
      </c>
      <c r="G11" s="110">
        <v>6000000</v>
      </c>
      <c r="H11" s="109">
        <v>1713000</v>
      </c>
      <c r="I11" s="110">
        <v>1307448</v>
      </c>
      <c r="J11" s="109">
        <v>1787000</v>
      </c>
      <c r="K11" s="110">
        <v>683369</v>
      </c>
      <c r="L11" s="109">
        <v>1501000</v>
      </c>
      <c r="M11" s="110">
        <v>49905</v>
      </c>
      <c r="N11" s="109">
        <v>999000</v>
      </c>
      <c r="O11" s="110">
        <v>40146</v>
      </c>
      <c r="P11" s="109">
        <f t="shared" si="1"/>
        <v>6000000</v>
      </c>
      <c r="Q11" s="110">
        <f t="shared" si="2"/>
        <v>2080868</v>
      </c>
      <c r="R11" s="54">
        <f t="shared" si="3"/>
        <v>-33.444370419720187</v>
      </c>
      <c r="S11" s="55">
        <f t="shared" si="4"/>
        <v>-19.555154794108805</v>
      </c>
      <c r="T11" s="54">
        <f t="shared" si="5"/>
        <v>100</v>
      </c>
      <c r="U11" s="56">
        <f t="shared" si="6"/>
        <v>34.681133333333335</v>
      </c>
      <c r="V11" s="109" t="s">
        <v>36</v>
      </c>
      <c r="W11" s="110" t="s">
        <v>36</v>
      </c>
    </row>
    <row r="12" spans="1:23" ht="13" customHeight="1" x14ac:dyDescent="0.3">
      <c r="A12" s="53" t="s">
        <v>39</v>
      </c>
      <c r="B12" s="108"/>
      <c r="C12" s="108"/>
      <c r="D12" s="108"/>
      <c r="E12" s="108">
        <f t="shared" si="0"/>
        <v>0</v>
      </c>
      <c r="F12" s="109" t="s">
        <v>36</v>
      </c>
      <c r="G12" s="110" t="s">
        <v>36</v>
      </c>
      <c r="H12" s="109"/>
      <c r="I12" s="110"/>
      <c r="J12" s="109"/>
      <c r="K12" s="110"/>
      <c r="L12" s="109"/>
      <c r="M12" s="110"/>
      <c r="N12" s="109"/>
      <c r="O12" s="110"/>
      <c r="P12" s="109">
        <f t="shared" si="1"/>
        <v>0</v>
      </c>
      <c r="Q12" s="110">
        <f t="shared" si="2"/>
        <v>0</v>
      </c>
      <c r="R12" s="54">
        <f t="shared" si="3"/>
        <v>0</v>
      </c>
      <c r="S12" s="55">
        <f t="shared" si="4"/>
        <v>0</v>
      </c>
      <c r="T12" s="54">
        <f t="shared" si="5"/>
        <v>0</v>
      </c>
      <c r="U12" s="56">
        <f t="shared" si="6"/>
        <v>0</v>
      </c>
      <c r="V12" s="109" t="s">
        <v>36</v>
      </c>
      <c r="W12" s="110" t="s">
        <v>36</v>
      </c>
    </row>
    <row r="13" spans="1:23" ht="13" customHeight="1" x14ac:dyDescent="0.3">
      <c r="A13" s="53" t="s">
        <v>40</v>
      </c>
      <c r="B13" s="108"/>
      <c r="C13" s="108"/>
      <c r="D13" s="108"/>
      <c r="E13" s="108">
        <f t="shared" si="0"/>
        <v>0</v>
      </c>
      <c r="F13" s="109" t="s">
        <v>36</v>
      </c>
      <c r="G13" s="110" t="s">
        <v>36</v>
      </c>
      <c r="H13" s="109"/>
      <c r="I13" s="110"/>
      <c r="J13" s="109"/>
      <c r="K13" s="110"/>
      <c r="L13" s="109"/>
      <c r="M13" s="110"/>
      <c r="N13" s="109"/>
      <c r="O13" s="110"/>
      <c r="P13" s="109">
        <f t="shared" si="1"/>
        <v>0</v>
      </c>
      <c r="Q13" s="110">
        <f t="shared" si="2"/>
        <v>0</v>
      </c>
      <c r="R13" s="54">
        <f t="shared" si="3"/>
        <v>0</v>
      </c>
      <c r="S13" s="55">
        <f t="shared" si="4"/>
        <v>0</v>
      </c>
      <c r="T13" s="54">
        <f t="shared" si="5"/>
        <v>0</v>
      </c>
      <c r="U13" s="56">
        <f t="shared" si="6"/>
        <v>0</v>
      </c>
      <c r="V13" s="109" t="s">
        <v>36</v>
      </c>
      <c r="W13" s="110" t="s">
        <v>36</v>
      </c>
    </row>
    <row r="14" spans="1:23" ht="13" customHeight="1" x14ac:dyDescent="0.3">
      <c r="A14" s="53" t="s">
        <v>41</v>
      </c>
      <c r="B14" s="108">
        <v>7500000</v>
      </c>
      <c r="C14" s="108"/>
      <c r="D14" s="108"/>
      <c r="E14" s="108">
        <f t="shared" si="0"/>
        <v>7500000</v>
      </c>
      <c r="F14" s="109">
        <v>7500000</v>
      </c>
      <c r="G14" s="110">
        <v>7400000</v>
      </c>
      <c r="H14" s="109">
        <v>66000</v>
      </c>
      <c r="I14" s="110"/>
      <c r="J14" s="109">
        <v>405000</v>
      </c>
      <c r="K14" s="110"/>
      <c r="L14" s="109">
        <v>83000</v>
      </c>
      <c r="M14" s="110"/>
      <c r="N14" s="109">
        <v>225000</v>
      </c>
      <c r="O14" s="110">
        <v>603725</v>
      </c>
      <c r="P14" s="109">
        <f t="shared" si="1"/>
        <v>779000</v>
      </c>
      <c r="Q14" s="110">
        <f t="shared" si="2"/>
        <v>603725</v>
      </c>
      <c r="R14" s="54">
        <f t="shared" si="3"/>
        <v>171.08433734939757</v>
      </c>
      <c r="S14" s="55">
        <f t="shared" si="4"/>
        <v>0</v>
      </c>
      <c r="T14" s="54">
        <f t="shared" si="5"/>
        <v>10.386666666666667</v>
      </c>
      <c r="U14" s="56">
        <f t="shared" si="6"/>
        <v>8.049666666666667</v>
      </c>
      <c r="V14" s="109" t="s">
        <v>36</v>
      </c>
      <c r="W14" s="110" t="s">
        <v>36</v>
      </c>
    </row>
    <row r="15" spans="1:23" ht="13" customHeight="1" x14ac:dyDescent="0.3">
      <c r="A15" s="53" t="s">
        <v>42</v>
      </c>
      <c r="B15" s="108">
        <v>3000000</v>
      </c>
      <c r="C15" s="108"/>
      <c r="D15" s="108"/>
      <c r="E15" s="108">
        <f t="shared" si="0"/>
        <v>3000000</v>
      </c>
      <c r="F15" s="109">
        <v>3000000</v>
      </c>
      <c r="G15" s="110">
        <v>0</v>
      </c>
      <c r="H15" s="109"/>
      <c r="I15" s="110"/>
      <c r="J15" s="109"/>
      <c r="K15" s="110"/>
      <c r="L15" s="109"/>
      <c r="M15" s="110"/>
      <c r="N15" s="109"/>
      <c r="O15" s="110"/>
      <c r="P15" s="109">
        <f t="shared" si="1"/>
        <v>0</v>
      </c>
      <c r="Q15" s="110">
        <f t="shared" si="2"/>
        <v>0</v>
      </c>
      <c r="R15" s="54">
        <f t="shared" si="3"/>
        <v>0</v>
      </c>
      <c r="S15" s="55">
        <f t="shared" si="4"/>
        <v>0</v>
      </c>
      <c r="T15" s="54">
        <f t="shared" si="5"/>
        <v>0</v>
      </c>
      <c r="U15" s="56">
        <f t="shared" si="6"/>
        <v>0</v>
      </c>
      <c r="V15" s="109" t="s">
        <v>36</v>
      </c>
      <c r="W15" s="110" t="s">
        <v>36</v>
      </c>
    </row>
    <row r="16" spans="1:23" ht="13" customHeight="1" x14ac:dyDescent="0.3">
      <c r="A16" s="53" t="s">
        <v>43</v>
      </c>
      <c r="B16" s="108"/>
      <c r="C16" s="108"/>
      <c r="D16" s="108"/>
      <c r="E16" s="108">
        <f t="shared" si="0"/>
        <v>0</v>
      </c>
      <c r="F16" s="109">
        <v>0</v>
      </c>
      <c r="G16" s="110">
        <v>0</v>
      </c>
      <c r="H16" s="109"/>
      <c r="I16" s="110"/>
      <c r="J16" s="109"/>
      <c r="K16" s="110"/>
      <c r="L16" s="109"/>
      <c r="M16" s="110"/>
      <c r="N16" s="109"/>
      <c r="O16" s="110"/>
      <c r="P16" s="109">
        <f t="shared" si="1"/>
        <v>0</v>
      </c>
      <c r="Q16" s="110">
        <f t="shared" si="2"/>
        <v>0</v>
      </c>
      <c r="R16" s="54">
        <f t="shared" si="3"/>
        <v>0</v>
      </c>
      <c r="S16" s="55">
        <f t="shared" si="4"/>
        <v>0</v>
      </c>
      <c r="T16" s="54">
        <f t="shared" si="5"/>
        <v>0</v>
      </c>
      <c r="U16" s="56">
        <f t="shared" si="6"/>
        <v>0</v>
      </c>
      <c r="V16" s="109" t="s">
        <v>36</v>
      </c>
      <c r="W16" s="110" t="s">
        <v>36</v>
      </c>
    </row>
    <row r="17" spans="1:23" ht="13" customHeight="1" x14ac:dyDescent="0.3">
      <c r="A17" s="57" t="s">
        <v>44</v>
      </c>
      <c r="B17" s="111">
        <f>SUM(B9:B16)</f>
        <v>18400000</v>
      </c>
      <c r="C17" s="111">
        <f>SUM(C9:C16)</f>
        <v>0</v>
      </c>
      <c r="D17" s="111"/>
      <c r="E17" s="111">
        <f t="shared" si="0"/>
        <v>18400000</v>
      </c>
      <c r="F17" s="112">
        <f t="shared" ref="F17:O17" si="7">SUM(F9:F16)</f>
        <v>18400000</v>
      </c>
      <c r="G17" s="113">
        <f t="shared" si="7"/>
        <v>15300000</v>
      </c>
      <c r="H17" s="112">
        <f t="shared" si="7"/>
        <v>1865000</v>
      </c>
      <c r="I17" s="113">
        <f t="shared" si="7"/>
        <v>1434948</v>
      </c>
      <c r="J17" s="112">
        <f t="shared" si="7"/>
        <v>2349000</v>
      </c>
      <c r="K17" s="113">
        <f t="shared" si="7"/>
        <v>754069</v>
      </c>
      <c r="L17" s="112">
        <f t="shared" si="7"/>
        <v>2325000</v>
      </c>
      <c r="M17" s="113">
        <f t="shared" si="7"/>
        <v>49905</v>
      </c>
      <c r="N17" s="112">
        <f t="shared" si="7"/>
        <v>1906000</v>
      </c>
      <c r="O17" s="113">
        <f t="shared" si="7"/>
        <v>643871</v>
      </c>
      <c r="P17" s="112">
        <f t="shared" si="1"/>
        <v>8445000</v>
      </c>
      <c r="Q17" s="113">
        <f t="shared" si="2"/>
        <v>2882793</v>
      </c>
      <c r="R17" s="58">
        <f t="shared" si="3"/>
        <v>-18.021505376344084</v>
      </c>
      <c r="S17" s="59">
        <f t="shared" si="4"/>
        <v>1190.1933673980564</v>
      </c>
      <c r="T17" s="58">
        <f>IF((SUM($E9:$E14))=0,0,(P17/(SUM($E9:$E14))*100))</f>
        <v>54.837662337662337</v>
      </c>
      <c r="U17" s="60">
        <f>IF((SUM($E9:$E14))=0,0,(Q17/(SUM($E9:$E14))*100))</f>
        <v>18.719435064935062</v>
      </c>
      <c r="V17" s="112" t="s">
        <v>36</v>
      </c>
      <c r="W17" s="113" t="s">
        <v>36</v>
      </c>
    </row>
    <row r="18" spans="1:23" ht="13" customHeight="1" x14ac:dyDescent="0.3">
      <c r="A18" s="46" t="s">
        <v>45</v>
      </c>
      <c r="B18" s="114" t="s">
        <v>1</v>
      </c>
      <c r="C18" s="114"/>
      <c r="D18" s="114"/>
      <c r="E18" s="114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  <c r="R18" s="50"/>
      <c r="S18" s="51"/>
      <c r="T18" s="50"/>
      <c r="U18" s="52"/>
      <c r="V18" s="115"/>
      <c r="W18" s="116"/>
    </row>
    <row r="19" spans="1:23" ht="13" customHeight="1" x14ac:dyDescent="0.3">
      <c r="A19" s="53" t="s">
        <v>46</v>
      </c>
      <c r="B19" s="108">
        <v>73504000</v>
      </c>
      <c r="C19" s="108"/>
      <c r="D19" s="108"/>
      <c r="E19" s="108">
        <f t="shared" ref="E19:E26" si="8">$B19      +$C19      +$D19</f>
        <v>73504000</v>
      </c>
      <c r="F19" s="109">
        <v>73504000</v>
      </c>
      <c r="G19" s="110">
        <v>66154000</v>
      </c>
      <c r="H19" s="109">
        <v>7158000</v>
      </c>
      <c r="I19" s="110">
        <v>7157736</v>
      </c>
      <c r="J19" s="109">
        <v>18731000</v>
      </c>
      <c r="K19" s="110">
        <v>4963257</v>
      </c>
      <c r="L19" s="109">
        <v>15566000</v>
      </c>
      <c r="M19" s="110">
        <v>7796222</v>
      </c>
      <c r="N19" s="109">
        <v>23410000</v>
      </c>
      <c r="O19" s="110">
        <v>43852421</v>
      </c>
      <c r="P19" s="109">
        <f t="shared" ref="P19:P26" si="9">$H19      +$J19      +$L19      +$N19</f>
        <v>64865000</v>
      </c>
      <c r="Q19" s="110">
        <f t="shared" ref="Q19:Q26" si="10">$I19      +$K19      +$M19      +$O19</f>
        <v>63769636</v>
      </c>
      <c r="R19" s="54">
        <f t="shared" ref="R19:R26" si="11">IF(($L19      =0),0,((($N19      -$L19      )/$L19      )*100))</f>
        <v>50.391879737890278</v>
      </c>
      <c r="S19" s="55">
        <f t="shared" ref="S19:S26" si="12">IF(($M19      =0),0,((($O19      -$M19      )/$M19      )*100))</f>
        <v>462.48296931513755</v>
      </c>
      <c r="T19" s="54">
        <f t="shared" ref="T19:T25" si="13">IF(($E19      =0),0,(($P19      /$E19      )*100))</f>
        <v>88.246898127993035</v>
      </c>
      <c r="U19" s="56">
        <f t="shared" ref="U19:U25" si="14">IF(($E19      =0),0,(($Q19      /$E19      )*100))</f>
        <v>86.756688071397463</v>
      </c>
      <c r="V19" s="109" t="s">
        <v>36</v>
      </c>
      <c r="W19" s="110" t="s">
        <v>36</v>
      </c>
    </row>
    <row r="20" spans="1:23" ht="13" customHeight="1" x14ac:dyDescent="0.3">
      <c r="A20" s="53" t="s">
        <v>47</v>
      </c>
      <c r="B20" s="108"/>
      <c r="C20" s="108"/>
      <c r="D20" s="108"/>
      <c r="E20" s="108">
        <f t="shared" si="8"/>
        <v>0</v>
      </c>
      <c r="F20" s="109" t="s">
        <v>36</v>
      </c>
      <c r="G20" s="110" t="s">
        <v>36</v>
      </c>
      <c r="H20" s="109"/>
      <c r="I20" s="110"/>
      <c r="J20" s="109"/>
      <c r="K20" s="110"/>
      <c r="L20" s="109"/>
      <c r="M20" s="110"/>
      <c r="N20" s="109"/>
      <c r="O20" s="110"/>
      <c r="P20" s="109">
        <f t="shared" si="9"/>
        <v>0</v>
      </c>
      <c r="Q20" s="110">
        <f t="shared" si="10"/>
        <v>0</v>
      </c>
      <c r="R20" s="54">
        <f t="shared" si="11"/>
        <v>0</v>
      </c>
      <c r="S20" s="55">
        <f t="shared" si="12"/>
        <v>0</v>
      </c>
      <c r="T20" s="54">
        <f t="shared" si="13"/>
        <v>0</v>
      </c>
      <c r="U20" s="56">
        <f t="shared" si="14"/>
        <v>0</v>
      </c>
      <c r="V20" s="109" t="s">
        <v>36</v>
      </c>
      <c r="W20" s="110" t="s">
        <v>36</v>
      </c>
    </row>
    <row r="21" spans="1:23" ht="13" customHeight="1" x14ac:dyDescent="0.3">
      <c r="A21" s="53" t="s">
        <v>48</v>
      </c>
      <c r="B21" s="108"/>
      <c r="C21" s="108"/>
      <c r="D21" s="108"/>
      <c r="E21" s="108">
        <f t="shared" si="8"/>
        <v>0</v>
      </c>
      <c r="F21" s="109" t="s">
        <v>36</v>
      </c>
      <c r="G21" s="110" t="s">
        <v>36</v>
      </c>
      <c r="H21" s="109"/>
      <c r="I21" s="110"/>
      <c r="J21" s="109"/>
      <c r="K21" s="110"/>
      <c r="L21" s="109"/>
      <c r="M21" s="110"/>
      <c r="N21" s="109"/>
      <c r="O21" s="110"/>
      <c r="P21" s="109">
        <f t="shared" si="9"/>
        <v>0</v>
      </c>
      <c r="Q21" s="110">
        <f t="shared" si="10"/>
        <v>0</v>
      </c>
      <c r="R21" s="54">
        <f t="shared" si="11"/>
        <v>0</v>
      </c>
      <c r="S21" s="55">
        <f t="shared" si="12"/>
        <v>0</v>
      </c>
      <c r="T21" s="54">
        <f t="shared" si="13"/>
        <v>0</v>
      </c>
      <c r="U21" s="56">
        <f t="shared" si="14"/>
        <v>0</v>
      </c>
      <c r="V21" s="109" t="s">
        <v>36</v>
      </c>
      <c r="W21" s="110" t="s">
        <v>36</v>
      </c>
    </row>
    <row r="22" spans="1:23" ht="13" customHeight="1" x14ac:dyDescent="0.3">
      <c r="A22" s="53" t="s">
        <v>49</v>
      </c>
      <c r="B22" s="108"/>
      <c r="C22" s="108"/>
      <c r="D22" s="108"/>
      <c r="E22" s="108">
        <f t="shared" si="8"/>
        <v>0</v>
      </c>
      <c r="F22" s="109">
        <v>0</v>
      </c>
      <c r="G22" s="110">
        <v>0</v>
      </c>
      <c r="H22" s="109"/>
      <c r="I22" s="110"/>
      <c r="J22" s="109"/>
      <c r="K22" s="110"/>
      <c r="L22" s="109"/>
      <c r="M22" s="110"/>
      <c r="N22" s="109"/>
      <c r="O22" s="110"/>
      <c r="P22" s="109">
        <f t="shared" si="9"/>
        <v>0</v>
      </c>
      <c r="Q22" s="110">
        <f t="shared" si="10"/>
        <v>0</v>
      </c>
      <c r="R22" s="54">
        <f t="shared" si="11"/>
        <v>0</v>
      </c>
      <c r="S22" s="55">
        <f t="shared" si="12"/>
        <v>0</v>
      </c>
      <c r="T22" s="54">
        <f t="shared" si="13"/>
        <v>0</v>
      </c>
      <c r="U22" s="56">
        <f t="shared" si="14"/>
        <v>0</v>
      </c>
      <c r="V22" s="109" t="s">
        <v>36</v>
      </c>
      <c r="W22" s="110" t="s">
        <v>36</v>
      </c>
    </row>
    <row r="23" spans="1:23" ht="13" customHeight="1" x14ac:dyDescent="0.3">
      <c r="A23" s="53" t="s">
        <v>50</v>
      </c>
      <c r="B23" s="108"/>
      <c r="C23" s="108"/>
      <c r="D23" s="108"/>
      <c r="E23" s="108">
        <f t="shared" si="8"/>
        <v>0</v>
      </c>
      <c r="F23" s="109">
        <v>0</v>
      </c>
      <c r="G23" s="110">
        <v>0</v>
      </c>
      <c r="H23" s="109"/>
      <c r="I23" s="110"/>
      <c r="J23" s="109"/>
      <c r="K23" s="110"/>
      <c r="L23" s="109"/>
      <c r="M23" s="110"/>
      <c r="N23" s="109"/>
      <c r="O23" s="110"/>
      <c r="P23" s="109">
        <f t="shared" si="9"/>
        <v>0</v>
      </c>
      <c r="Q23" s="110">
        <f t="shared" si="10"/>
        <v>0</v>
      </c>
      <c r="R23" s="54">
        <f t="shared" si="11"/>
        <v>0</v>
      </c>
      <c r="S23" s="55">
        <f t="shared" si="12"/>
        <v>0</v>
      </c>
      <c r="T23" s="54">
        <f t="shared" si="13"/>
        <v>0</v>
      </c>
      <c r="U23" s="56">
        <f t="shared" si="14"/>
        <v>0</v>
      </c>
      <c r="V23" s="109">
        <v>18254000</v>
      </c>
      <c r="W23" s="110" t="s">
        <v>36</v>
      </c>
    </row>
    <row r="24" spans="1:23" ht="13" hidden="1" customHeight="1" x14ac:dyDescent="0.3">
      <c r="A24" s="53" t="s">
        <v>51</v>
      </c>
      <c r="B24" s="108"/>
      <c r="C24" s="108"/>
      <c r="D24" s="108"/>
      <c r="E24" s="108">
        <f t="shared" si="8"/>
        <v>0</v>
      </c>
      <c r="F24" s="109" t="s">
        <v>36</v>
      </c>
      <c r="G24" s="110" t="s">
        <v>36</v>
      </c>
      <c r="H24" s="109"/>
      <c r="I24" s="110"/>
      <c r="J24" s="109"/>
      <c r="K24" s="110"/>
      <c r="L24" s="109"/>
      <c r="M24" s="110"/>
      <c r="N24" s="109"/>
      <c r="O24" s="110"/>
      <c r="P24" s="109">
        <f t="shared" si="9"/>
        <v>0</v>
      </c>
      <c r="Q24" s="110">
        <f t="shared" si="10"/>
        <v>0</v>
      </c>
      <c r="R24" s="54">
        <f t="shared" si="11"/>
        <v>0</v>
      </c>
      <c r="S24" s="55">
        <f t="shared" si="12"/>
        <v>0</v>
      </c>
      <c r="T24" s="54">
        <f t="shared" si="13"/>
        <v>0</v>
      </c>
      <c r="U24" s="56">
        <f t="shared" si="14"/>
        <v>0</v>
      </c>
      <c r="V24" s="109" t="s">
        <v>36</v>
      </c>
      <c r="W24" s="110" t="s">
        <v>36</v>
      </c>
    </row>
    <row r="25" spans="1:23" ht="13" hidden="1" customHeight="1" x14ac:dyDescent="0.3">
      <c r="A25" s="53" t="s">
        <v>52</v>
      </c>
      <c r="B25" s="108"/>
      <c r="C25" s="108"/>
      <c r="D25" s="108"/>
      <c r="E25" s="108">
        <f t="shared" si="8"/>
        <v>0</v>
      </c>
      <c r="F25" s="109" t="s">
        <v>36</v>
      </c>
      <c r="G25" s="110" t="s">
        <v>36</v>
      </c>
      <c r="H25" s="109"/>
      <c r="I25" s="110"/>
      <c r="J25" s="109"/>
      <c r="K25" s="110"/>
      <c r="L25" s="109"/>
      <c r="M25" s="110"/>
      <c r="N25" s="109"/>
      <c r="O25" s="110"/>
      <c r="P25" s="109">
        <f t="shared" si="9"/>
        <v>0</v>
      </c>
      <c r="Q25" s="110">
        <f t="shared" si="10"/>
        <v>0</v>
      </c>
      <c r="R25" s="54">
        <f t="shared" si="11"/>
        <v>0</v>
      </c>
      <c r="S25" s="55">
        <f t="shared" si="12"/>
        <v>0</v>
      </c>
      <c r="T25" s="54">
        <f t="shared" si="13"/>
        <v>0</v>
      </c>
      <c r="U25" s="56">
        <f t="shared" si="14"/>
        <v>0</v>
      </c>
      <c r="V25" s="109" t="s">
        <v>36</v>
      </c>
      <c r="W25" s="110" t="s">
        <v>36</v>
      </c>
    </row>
    <row r="26" spans="1:23" ht="13" customHeight="1" x14ac:dyDescent="0.3">
      <c r="A26" s="57" t="s">
        <v>44</v>
      </c>
      <c r="B26" s="111">
        <f>SUM(B19:B25)</f>
        <v>73504000</v>
      </c>
      <c r="C26" s="111">
        <f>SUM(C19:C25)</f>
        <v>0</v>
      </c>
      <c r="D26" s="111"/>
      <c r="E26" s="111">
        <f t="shared" si="8"/>
        <v>73504000</v>
      </c>
      <c r="F26" s="112">
        <f t="shared" ref="F26:O26" si="15">SUM(F19:F25)</f>
        <v>73504000</v>
      </c>
      <c r="G26" s="113">
        <f t="shared" si="15"/>
        <v>66154000</v>
      </c>
      <c r="H26" s="112">
        <f t="shared" si="15"/>
        <v>7158000</v>
      </c>
      <c r="I26" s="113">
        <f t="shared" si="15"/>
        <v>7157736</v>
      </c>
      <c r="J26" s="112">
        <f t="shared" si="15"/>
        <v>18731000</v>
      </c>
      <c r="K26" s="113">
        <f t="shared" si="15"/>
        <v>4963257</v>
      </c>
      <c r="L26" s="112">
        <f t="shared" si="15"/>
        <v>15566000</v>
      </c>
      <c r="M26" s="113">
        <f t="shared" si="15"/>
        <v>7796222</v>
      </c>
      <c r="N26" s="112">
        <f t="shared" si="15"/>
        <v>23410000</v>
      </c>
      <c r="O26" s="113">
        <f t="shared" si="15"/>
        <v>43852421</v>
      </c>
      <c r="P26" s="112">
        <f t="shared" si="9"/>
        <v>64865000</v>
      </c>
      <c r="Q26" s="113">
        <f t="shared" si="10"/>
        <v>63769636</v>
      </c>
      <c r="R26" s="58">
        <f t="shared" si="11"/>
        <v>50.391879737890278</v>
      </c>
      <c r="S26" s="59">
        <f t="shared" si="12"/>
        <v>462.48296931513755</v>
      </c>
      <c r="T26" s="58">
        <f>IF(($E26-$E21-$E25)   =0,0,($P26   /($E26-$E21-$E25)   )*100)</f>
        <v>88.246898127993035</v>
      </c>
      <c r="U26" s="60">
        <f>IF(($E26-$E21-$E25)   =0,0,($Q26   /($E26-$E21-$E25)   )*100)</f>
        <v>86.756688071397463</v>
      </c>
      <c r="V26" s="112">
        <f>SUM(V19:V25)</f>
        <v>18254000</v>
      </c>
      <c r="W26" s="113" t="s">
        <v>36</v>
      </c>
    </row>
    <row r="27" spans="1:23" ht="13" customHeight="1" x14ac:dyDescent="0.3">
      <c r="A27" s="46" t="s">
        <v>53</v>
      </c>
      <c r="B27" s="114" t="s">
        <v>1</v>
      </c>
      <c r="C27" s="114"/>
      <c r="D27" s="114"/>
      <c r="E27" s="114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  <c r="R27" s="50"/>
      <c r="S27" s="51"/>
      <c r="T27" s="50"/>
      <c r="U27" s="52"/>
      <c r="V27" s="115"/>
      <c r="W27" s="116"/>
    </row>
    <row r="28" spans="1:23" ht="13" hidden="1" customHeight="1" x14ac:dyDescent="0.3">
      <c r="A28" s="53" t="s">
        <v>54</v>
      </c>
      <c r="B28" s="108"/>
      <c r="C28" s="108"/>
      <c r="D28" s="108"/>
      <c r="E28" s="108">
        <f>$B28      +$C28      +$D28</f>
        <v>0</v>
      </c>
      <c r="F28" s="109" t="s">
        <v>36</v>
      </c>
      <c r="G28" s="110" t="s">
        <v>36</v>
      </c>
      <c r="H28" s="109"/>
      <c r="I28" s="110"/>
      <c r="J28" s="109"/>
      <c r="K28" s="110"/>
      <c r="L28" s="109"/>
      <c r="M28" s="110"/>
      <c r="N28" s="109"/>
      <c r="O28" s="110"/>
      <c r="P28" s="109">
        <f>$H28      +$J28      +$L28      +$N28</f>
        <v>0</v>
      </c>
      <c r="Q28" s="110">
        <f>$I28      +$K28      +$M28      +$O28</f>
        <v>0</v>
      </c>
      <c r="R28" s="54">
        <f>IF(($L28      =0),0,((($N28      -$L28      )/$L28      )*100))</f>
        <v>0</v>
      </c>
      <c r="S28" s="55">
        <f>IF(($M28      =0),0,((($O28      -$M28      )/$M28      )*100))</f>
        <v>0</v>
      </c>
      <c r="T28" s="54">
        <f>IF(($E28      =0),0,(($P28      /$E28      )*100))</f>
        <v>0</v>
      </c>
      <c r="U28" s="56">
        <f>IF(($E28      =0),0,(($Q28      /$E28      )*100))</f>
        <v>0</v>
      </c>
      <c r="V28" s="109" t="s">
        <v>36</v>
      </c>
      <c r="W28" s="110" t="s">
        <v>36</v>
      </c>
    </row>
    <row r="29" spans="1:23" ht="13" hidden="1" customHeight="1" x14ac:dyDescent="0.3">
      <c r="A29" s="53" t="s">
        <v>55</v>
      </c>
      <c r="B29" s="108"/>
      <c r="C29" s="108"/>
      <c r="D29" s="108"/>
      <c r="E29" s="108">
        <f>$B29      +$C29      +$D29</f>
        <v>0</v>
      </c>
      <c r="F29" s="109" t="s">
        <v>36</v>
      </c>
      <c r="G29" s="110" t="s">
        <v>36</v>
      </c>
      <c r="H29" s="109"/>
      <c r="I29" s="110"/>
      <c r="J29" s="109"/>
      <c r="K29" s="110"/>
      <c r="L29" s="109"/>
      <c r="M29" s="110"/>
      <c r="N29" s="109"/>
      <c r="O29" s="110"/>
      <c r="P29" s="109">
        <f>$H29      +$J29      +$L29      +$N29</f>
        <v>0</v>
      </c>
      <c r="Q29" s="110">
        <f>$I29      +$K29      +$M29      +$O29</f>
        <v>0</v>
      </c>
      <c r="R29" s="54">
        <f>IF(($L29      =0),0,((($N29      -$L29      )/$L29      )*100))</f>
        <v>0</v>
      </c>
      <c r="S29" s="55">
        <f>IF(($M29      =0),0,((($O29      -$M29      )/$M29      )*100))</f>
        <v>0</v>
      </c>
      <c r="T29" s="54">
        <f>IF(($E29      =0),0,(($P29      /$E29      )*100))</f>
        <v>0</v>
      </c>
      <c r="U29" s="56">
        <f>IF(($E29      =0),0,(($Q29      /$E29      )*100))</f>
        <v>0</v>
      </c>
      <c r="V29" s="109" t="s">
        <v>36</v>
      </c>
      <c r="W29" s="110" t="s">
        <v>36</v>
      </c>
    </row>
    <row r="30" spans="1:23" ht="13" customHeight="1" x14ac:dyDescent="0.3">
      <c r="A30" s="53" t="s">
        <v>56</v>
      </c>
      <c r="B30" s="108">
        <v>250300000</v>
      </c>
      <c r="C30" s="108"/>
      <c r="D30" s="108"/>
      <c r="E30" s="108">
        <f>$B30      +$C30      +$D30</f>
        <v>250300000</v>
      </c>
      <c r="F30" s="109">
        <v>250300000</v>
      </c>
      <c r="G30" s="110">
        <v>250300000</v>
      </c>
      <c r="H30" s="109">
        <v>29956000</v>
      </c>
      <c r="I30" s="110">
        <v>34088839</v>
      </c>
      <c r="J30" s="109">
        <v>108072000</v>
      </c>
      <c r="K30" s="110">
        <v>45555329</v>
      </c>
      <c r="L30" s="109">
        <v>81565000</v>
      </c>
      <c r="M30" s="110">
        <v>50585161</v>
      </c>
      <c r="N30" s="109">
        <v>30707000</v>
      </c>
      <c r="O30" s="110">
        <v>338853471</v>
      </c>
      <c r="P30" s="109">
        <f>$H30      +$J30      +$L30      +$N30</f>
        <v>250300000</v>
      </c>
      <c r="Q30" s="110">
        <f>$I30      +$K30      +$M30      +$O30</f>
        <v>469082800</v>
      </c>
      <c r="R30" s="54">
        <f>IF(($L30      =0),0,((($N30      -$L30      )/$L30      )*100))</f>
        <v>-62.352724820695151</v>
      </c>
      <c r="S30" s="55">
        <f>IF(($M30      =0),0,((($O30      -$M30      )/$M30      )*100))</f>
        <v>569.86733718214316</v>
      </c>
      <c r="T30" s="54">
        <f>IF(($E30      =0),0,(($P30      /$E30      )*100))</f>
        <v>100</v>
      </c>
      <c r="U30" s="56">
        <f>IF(($E30      =0),0,(($Q30      /$E30      )*100))</f>
        <v>187.40823012385138</v>
      </c>
      <c r="V30" s="109">
        <v>221988000</v>
      </c>
      <c r="W30" s="110" t="s">
        <v>36</v>
      </c>
    </row>
    <row r="31" spans="1:23" ht="13" customHeight="1" x14ac:dyDescent="0.3">
      <c r="A31" s="53" t="s">
        <v>57</v>
      </c>
      <c r="B31" s="108"/>
      <c r="C31" s="108"/>
      <c r="D31" s="108"/>
      <c r="E31" s="108">
        <f>$B31      +$C31      +$D31</f>
        <v>0</v>
      </c>
      <c r="F31" s="109">
        <v>0</v>
      </c>
      <c r="G31" s="110">
        <v>0</v>
      </c>
      <c r="H31" s="109"/>
      <c r="I31" s="110"/>
      <c r="J31" s="109"/>
      <c r="K31" s="110"/>
      <c r="L31" s="109"/>
      <c r="M31" s="110"/>
      <c r="N31" s="109"/>
      <c r="O31" s="110"/>
      <c r="P31" s="109">
        <f>$H31      +$J31      +$L31      +$N31</f>
        <v>0</v>
      </c>
      <c r="Q31" s="110">
        <f>$I31      +$K31      +$M31      +$O31</f>
        <v>0</v>
      </c>
      <c r="R31" s="54">
        <f>IF(($L31      =0),0,((($N31      -$L31      )/$L31      )*100))</f>
        <v>0</v>
      </c>
      <c r="S31" s="55">
        <f>IF(($M31      =0),0,((($O31      -$M31      )/$M31      )*100))</f>
        <v>0</v>
      </c>
      <c r="T31" s="54">
        <f>IF(($E31      =0),0,(($P31      /$E31      )*100))</f>
        <v>0</v>
      </c>
      <c r="U31" s="56">
        <f>IF(($E31      =0),0,(($Q31      /$E31      )*100))</f>
        <v>0</v>
      </c>
      <c r="V31" s="109" t="s">
        <v>36</v>
      </c>
      <c r="W31" s="110" t="s">
        <v>36</v>
      </c>
    </row>
    <row r="32" spans="1:23" ht="13" customHeight="1" x14ac:dyDescent="0.3">
      <c r="A32" s="57" t="s">
        <v>44</v>
      </c>
      <c r="B32" s="111">
        <f>SUM(B28:B31)</f>
        <v>250300000</v>
      </c>
      <c r="C32" s="111">
        <f>SUM(C28:C31)</f>
        <v>0</v>
      </c>
      <c r="D32" s="111"/>
      <c r="E32" s="111">
        <f>$B32      +$C32      +$D32</f>
        <v>250300000</v>
      </c>
      <c r="F32" s="112">
        <f t="shared" ref="F32:O32" si="16">SUM(F28:F31)</f>
        <v>250300000</v>
      </c>
      <c r="G32" s="113">
        <f t="shared" si="16"/>
        <v>250300000</v>
      </c>
      <c r="H32" s="112">
        <f t="shared" si="16"/>
        <v>29956000</v>
      </c>
      <c r="I32" s="113">
        <f t="shared" si="16"/>
        <v>34088839</v>
      </c>
      <c r="J32" s="112">
        <f t="shared" si="16"/>
        <v>108072000</v>
      </c>
      <c r="K32" s="113">
        <f t="shared" si="16"/>
        <v>45555329</v>
      </c>
      <c r="L32" s="112">
        <f t="shared" si="16"/>
        <v>81565000</v>
      </c>
      <c r="M32" s="113">
        <f t="shared" si="16"/>
        <v>50585161</v>
      </c>
      <c r="N32" s="112">
        <f t="shared" si="16"/>
        <v>30707000</v>
      </c>
      <c r="O32" s="113">
        <f t="shared" si="16"/>
        <v>338853471</v>
      </c>
      <c r="P32" s="112">
        <f>$H32      +$J32      +$L32      +$N32</f>
        <v>250300000</v>
      </c>
      <c r="Q32" s="113">
        <f>$I32      +$K32      +$M32      +$O32</f>
        <v>469082800</v>
      </c>
      <c r="R32" s="58">
        <f>IF(($L32      =0),0,((($N32      -$L32      )/$L32      )*100))</f>
        <v>-62.352724820695151</v>
      </c>
      <c r="S32" s="59">
        <f>IF(($M32      =0),0,((($O32      -$M32      )/$M32      )*100))</f>
        <v>569.86733718214316</v>
      </c>
      <c r="T32" s="58">
        <f>IF($E32   =0,0,($P32   /$E32   )*100)</f>
        <v>100</v>
      </c>
      <c r="U32" s="60">
        <f>IF($E32   =0,0,($Q32   /$E32   )*100)</f>
        <v>187.40823012385138</v>
      </c>
      <c r="V32" s="112">
        <f>SUM(V28:V31)</f>
        <v>221988000</v>
      </c>
      <c r="W32" s="113" t="s">
        <v>36</v>
      </c>
    </row>
    <row r="33" spans="1:23" ht="13" customHeight="1" x14ac:dyDescent="0.3">
      <c r="A33" s="46" t="s">
        <v>58</v>
      </c>
      <c r="B33" s="114" t="s">
        <v>1</v>
      </c>
      <c r="C33" s="114"/>
      <c r="D33" s="114"/>
      <c r="E33" s="114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  <c r="R33" s="50"/>
      <c r="S33" s="51"/>
      <c r="T33" s="50"/>
      <c r="U33" s="52"/>
      <c r="V33" s="115"/>
      <c r="W33" s="116"/>
    </row>
    <row r="34" spans="1:23" ht="13" customHeight="1" x14ac:dyDescent="0.3">
      <c r="A34" s="53" t="s">
        <v>59</v>
      </c>
      <c r="B34" s="108">
        <v>2677000</v>
      </c>
      <c r="C34" s="108"/>
      <c r="D34" s="108"/>
      <c r="E34" s="108">
        <f>$B34      +$C34      +$D34</f>
        <v>2677000</v>
      </c>
      <c r="F34" s="109">
        <v>2677000</v>
      </c>
      <c r="G34" s="110">
        <v>2677000</v>
      </c>
      <c r="H34" s="109">
        <v>124000</v>
      </c>
      <c r="I34" s="110">
        <v>231565</v>
      </c>
      <c r="J34" s="109">
        <v>159000</v>
      </c>
      <c r="K34" s="110">
        <v>159350</v>
      </c>
      <c r="L34" s="109">
        <v>493000</v>
      </c>
      <c r="M34" s="110"/>
      <c r="N34" s="109">
        <v>459000</v>
      </c>
      <c r="O34" s="110"/>
      <c r="P34" s="109">
        <f>$H34      +$J34      +$L34      +$N34</f>
        <v>1235000</v>
      </c>
      <c r="Q34" s="110">
        <f>$I34      +$K34      +$M34      +$O34</f>
        <v>390915</v>
      </c>
      <c r="R34" s="54">
        <f>IF(($L34      =0),0,((($N34      -$L34      )/$L34      )*100))</f>
        <v>-6.8965517241379306</v>
      </c>
      <c r="S34" s="55">
        <f>IF(($M34      =0),0,((($O34      -$M34      )/$M34      )*100))</f>
        <v>0</v>
      </c>
      <c r="T34" s="54">
        <f>IF(($E34      =0),0,(($P34      /$E34      )*100))</f>
        <v>46.1337317893164</v>
      </c>
      <c r="U34" s="56">
        <f>IF(($E34      =0),0,(($Q34      /$E34      )*100))</f>
        <v>14.602726933134106</v>
      </c>
      <c r="V34" s="109" t="s">
        <v>36</v>
      </c>
      <c r="W34" s="110" t="s">
        <v>36</v>
      </c>
    </row>
    <row r="35" spans="1:23" ht="13" customHeight="1" x14ac:dyDescent="0.3">
      <c r="A35" s="57" t="s">
        <v>44</v>
      </c>
      <c r="B35" s="111">
        <f>B34</f>
        <v>2677000</v>
      </c>
      <c r="C35" s="111">
        <f>C34</f>
        <v>0</v>
      </c>
      <c r="D35" s="111"/>
      <c r="E35" s="111">
        <f>$B35      +$C35      +$D35</f>
        <v>2677000</v>
      </c>
      <c r="F35" s="112">
        <f t="shared" ref="F35:O35" si="17">F34</f>
        <v>2677000</v>
      </c>
      <c r="G35" s="113">
        <f t="shared" si="17"/>
        <v>2677000</v>
      </c>
      <c r="H35" s="112">
        <f t="shared" si="17"/>
        <v>124000</v>
      </c>
      <c r="I35" s="113">
        <f t="shared" si="17"/>
        <v>231565</v>
      </c>
      <c r="J35" s="112">
        <f t="shared" si="17"/>
        <v>159000</v>
      </c>
      <c r="K35" s="113">
        <f t="shared" si="17"/>
        <v>159350</v>
      </c>
      <c r="L35" s="112">
        <f t="shared" si="17"/>
        <v>493000</v>
      </c>
      <c r="M35" s="113">
        <f t="shared" si="17"/>
        <v>0</v>
      </c>
      <c r="N35" s="112">
        <f t="shared" si="17"/>
        <v>459000</v>
      </c>
      <c r="O35" s="113">
        <f t="shared" si="17"/>
        <v>0</v>
      </c>
      <c r="P35" s="112">
        <f>$H35      +$J35      +$L35      +$N35</f>
        <v>1235000</v>
      </c>
      <c r="Q35" s="113">
        <f>$I35      +$K35      +$M35      +$O35</f>
        <v>390915</v>
      </c>
      <c r="R35" s="58">
        <f>IF(($L35      =0),0,((($N35      -$L35      )/$L35      )*100))</f>
        <v>-6.8965517241379306</v>
      </c>
      <c r="S35" s="59">
        <f>IF(($M35      =0),0,((($O35      -$M35      )/$M35      )*100))</f>
        <v>0</v>
      </c>
      <c r="T35" s="58">
        <f>IF($E35   =0,0,($P35   /$E35   )*100)</f>
        <v>46.1337317893164</v>
      </c>
      <c r="U35" s="60">
        <f>IF($E35   =0,0,($Q35   /$E35   )*100)</f>
        <v>14.602726933134106</v>
      </c>
      <c r="V35" s="112" t="s">
        <v>36</v>
      </c>
      <c r="W35" s="113" t="s">
        <v>36</v>
      </c>
    </row>
    <row r="36" spans="1:23" ht="13" customHeight="1" x14ac:dyDescent="0.3">
      <c r="A36" s="46" t="s">
        <v>60</v>
      </c>
      <c r="B36" s="114" t="s">
        <v>1</v>
      </c>
      <c r="C36" s="114"/>
      <c r="D36" s="114"/>
      <c r="E36" s="114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  <c r="R36" s="50"/>
      <c r="S36" s="51"/>
      <c r="T36" s="50"/>
      <c r="U36" s="52"/>
      <c r="V36" s="115"/>
      <c r="W36" s="116"/>
    </row>
    <row r="37" spans="1:23" ht="13" customHeight="1" x14ac:dyDescent="0.3">
      <c r="A37" s="53" t="s">
        <v>61</v>
      </c>
      <c r="B37" s="108">
        <v>3700000</v>
      </c>
      <c r="C37" s="108"/>
      <c r="D37" s="108"/>
      <c r="E37" s="108">
        <f t="shared" ref="E37:E42" si="18">$B37      +$C37      +$D37</f>
        <v>3700000</v>
      </c>
      <c r="F37" s="109">
        <v>3700000</v>
      </c>
      <c r="G37" s="110">
        <v>1665000</v>
      </c>
      <c r="H37" s="109"/>
      <c r="I37" s="110"/>
      <c r="J37" s="109"/>
      <c r="K37" s="110"/>
      <c r="L37" s="109"/>
      <c r="M37" s="110"/>
      <c r="N37" s="109"/>
      <c r="O37" s="110"/>
      <c r="P37" s="109">
        <f t="shared" ref="P37:P42" si="19">$H37      +$J37      +$L37      +$N37</f>
        <v>0</v>
      </c>
      <c r="Q37" s="110">
        <f t="shared" ref="Q37:Q42" si="20">$I37      +$K37      +$M37      +$O37</f>
        <v>0</v>
      </c>
      <c r="R37" s="54">
        <f t="shared" ref="R37:R42" si="21">IF(($L37      =0),0,((($N37      -$L37      )/$L37      )*100))</f>
        <v>0</v>
      </c>
      <c r="S37" s="55">
        <f t="shared" ref="S37:S42" si="22">IF(($M37      =0),0,((($O37      -$M37      )/$M37      )*100))</f>
        <v>0</v>
      </c>
      <c r="T37" s="54">
        <f t="shared" ref="T37:T41" si="23">IF(($E37      =0),0,(($P37      /$E37      )*100))</f>
        <v>0</v>
      </c>
      <c r="U37" s="56">
        <f t="shared" ref="U37:U41" si="24">IF(($E37      =0),0,(($Q37      /$E37      )*100))</f>
        <v>0</v>
      </c>
      <c r="V37" s="109" t="s">
        <v>36</v>
      </c>
      <c r="W37" s="110" t="s">
        <v>36</v>
      </c>
    </row>
    <row r="38" spans="1:23" ht="13" customHeight="1" x14ac:dyDescent="0.3">
      <c r="A38" s="53" t="s">
        <v>62</v>
      </c>
      <c r="B38" s="108"/>
      <c r="C38" s="108"/>
      <c r="D38" s="108"/>
      <c r="E38" s="108">
        <f t="shared" si="18"/>
        <v>0</v>
      </c>
      <c r="F38" s="109">
        <v>0</v>
      </c>
      <c r="G38" s="110">
        <v>0</v>
      </c>
      <c r="H38" s="109"/>
      <c r="I38" s="110"/>
      <c r="J38" s="109"/>
      <c r="K38" s="110"/>
      <c r="L38" s="109"/>
      <c r="M38" s="110"/>
      <c r="N38" s="109"/>
      <c r="O38" s="110"/>
      <c r="P38" s="109">
        <f t="shared" si="19"/>
        <v>0</v>
      </c>
      <c r="Q38" s="110">
        <f t="shared" si="20"/>
        <v>0</v>
      </c>
      <c r="R38" s="54">
        <f t="shared" si="21"/>
        <v>0</v>
      </c>
      <c r="S38" s="55">
        <f t="shared" si="22"/>
        <v>0</v>
      </c>
      <c r="T38" s="54">
        <f t="shared" si="23"/>
        <v>0</v>
      </c>
      <c r="U38" s="56">
        <f t="shared" si="24"/>
        <v>0</v>
      </c>
      <c r="V38" s="109" t="s">
        <v>36</v>
      </c>
      <c r="W38" s="110" t="s">
        <v>36</v>
      </c>
    </row>
    <row r="39" spans="1:23" ht="13" hidden="1" customHeight="1" x14ac:dyDescent="0.3">
      <c r="A39" s="53" t="s">
        <v>63</v>
      </c>
      <c r="B39" s="108"/>
      <c r="C39" s="108"/>
      <c r="D39" s="108"/>
      <c r="E39" s="108">
        <f t="shared" si="18"/>
        <v>0</v>
      </c>
      <c r="F39" s="109" t="s">
        <v>36</v>
      </c>
      <c r="G39" s="110" t="s">
        <v>36</v>
      </c>
      <c r="H39" s="109"/>
      <c r="I39" s="110"/>
      <c r="J39" s="109"/>
      <c r="K39" s="110"/>
      <c r="L39" s="109"/>
      <c r="M39" s="110"/>
      <c r="N39" s="109"/>
      <c r="O39" s="110"/>
      <c r="P39" s="109">
        <f t="shared" si="19"/>
        <v>0</v>
      </c>
      <c r="Q39" s="110">
        <f t="shared" si="20"/>
        <v>0</v>
      </c>
      <c r="R39" s="54">
        <f t="shared" si="21"/>
        <v>0</v>
      </c>
      <c r="S39" s="55">
        <f t="shared" si="22"/>
        <v>0</v>
      </c>
      <c r="T39" s="54">
        <f t="shared" si="23"/>
        <v>0</v>
      </c>
      <c r="U39" s="56">
        <f t="shared" si="24"/>
        <v>0</v>
      </c>
      <c r="V39" s="109" t="s">
        <v>36</v>
      </c>
      <c r="W39" s="110" t="s">
        <v>36</v>
      </c>
    </row>
    <row r="40" spans="1:23" ht="13" customHeight="1" x14ac:dyDescent="0.3">
      <c r="A40" s="53" t="s">
        <v>64</v>
      </c>
      <c r="B40" s="108"/>
      <c r="C40" s="108"/>
      <c r="D40" s="108"/>
      <c r="E40" s="108">
        <f t="shared" si="18"/>
        <v>0</v>
      </c>
      <c r="F40" s="109">
        <v>0</v>
      </c>
      <c r="G40" s="110">
        <v>0</v>
      </c>
      <c r="H40" s="109"/>
      <c r="I40" s="110"/>
      <c r="J40" s="109"/>
      <c r="K40" s="110"/>
      <c r="L40" s="109"/>
      <c r="M40" s="110"/>
      <c r="N40" s="109"/>
      <c r="O40" s="110"/>
      <c r="P40" s="109">
        <f t="shared" si="19"/>
        <v>0</v>
      </c>
      <c r="Q40" s="110">
        <f t="shared" si="20"/>
        <v>0</v>
      </c>
      <c r="R40" s="54">
        <f t="shared" si="21"/>
        <v>0</v>
      </c>
      <c r="S40" s="55">
        <f t="shared" si="22"/>
        <v>0</v>
      </c>
      <c r="T40" s="54">
        <f t="shared" si="23"/>
        <v>0</v>
      </c>
      <c r="U40" s="56">
        <f t="shared" si="24"/>
        <v>0</v>
      </c>
      <c r="V40" s="109" t="s">
        <v>36</v>
      </c>
      <c r="W40" s="110" t="s">
        <v>36</v>
      </c>
    </row>
    <row r="41" spans="1:23" ht="13" customHeight="1" x14ac:dyDescent="0.3">
      <c r="A41" s="53" t="s">
        <v>65</v>
      </c>
      <c r="B41" s="108"/>
      <c r="C41" s="108"/>
      <c r="D41" s="108"/>
      <c r="E41" s="108">
        <f t="shared" si="18"/>
        <v>0</v>
      </c>
      <c r="F41" s="109" t="s">
        <v>36</v>
      </c>
      <c r="G41" s="110" t="s">
        <v>36</v>
      </c>
      <c r="H41" s="109"/>
      <c r="I41" s="110"/>
      <c r="J41" s="109"/>
      <c r="K41" s="110"/>
      <c r="L41" s="109"/>
      <c r="M41" s="110"/>
      <c r="N41" s="109"/>
      <c r="O41" s="110"/>
      <c r="P41" s="109">
        <f t="shared" si="19"/>
        <v>0</v>
      </c>
      <c r="Q41" s="110">
        <f t="shared" si="20"/>
        <v>0</v>
      </c>
      <c r="R41" s="54">
        <f t="shared" si="21"/>
        <v>0</v>
      </c>
      <c r="S41" s="55">
        <f t="shared" si="22"/>
        <v>0</v>
      </c>
      <c r="T41" s="54">
        <f t="shared" si="23"/>
        <v>0</v>
      </c>
      <c r="U41" s="56">
        <f t="shared" si="24"/>
        <v>0</v>
      </c>
      <c r="V41" s="109" t="s">
        <v>36</v>
      </c>
      <c r="W41" s="110" t="s">
        <v>36</v>
      </c>
    </row>
    <row r="42" spans="1:23" ht="13" customHeight="1" x14ac:dyDescent="0.3">
      <c r="A42" s="57" t="s">
        <v>44</v>
      </c>
      <c r="B42" s="111">
        <f>SUM(B37:B41)</f>
        <v>3700000</v>
      </c>
      <c r="C42" s="111">
        <f>SUM(C37:C41)</f>
        <v>0</v>
      </c>
      <c r="D42" s="111"/>
      <c r="E42" s="111">
        <f t="shared" si="18"/>
        <v>3700000</v>
      </c>
      <c r="F42" s="112">
        <f t="shared" ref="F42:O42" si="25">SUM(F37:F41)</f>
        <v>3700000</v>
      </c>
      <c r="G42" s="113">
        <f t="shared" si="25"/>
        <v>1665000</v>
      </c>
      <c r="H42" s="112">
        <f t="shared" si="25"/>
        <v>0</v>
      </c>
      <c r="I42" s="113">
        <f t="shared" si="25"/>
        <v>0</v>
      </c>
      <c r="J42" s="112">
        <f t="shared" si="25"/>
        <v>0</v>
      </c>
      <c r="K42" s="113">
        <f t="shared" si="25"/>
        <v>0</v>
      </c>
      <c r="L42" s="112">
        <f t="shared" si="25"/>
        <v>0</v>
      </c>
      <c r="M42" s="113">
        <f t="shared" si="25"/>
        <v>0</v>
      </c>
      <c r="N42" s="112">
        <f t="shared" si="25"/>
        <v>0</v>
      </c>
      <c r="O42" s="113">
        <f t="shared" si="25"/>
        <v>0</v>
      </c>
      <c r="P42" s="112">
        <f t="shared" si="19"/>
        <v>0</v>
      </c>
      <c r="Q42" s="113">
        <f t="shared" si="20"/>
        <v>0</v>
      </c>
      <c r="R42" s="58">
        <f t="shared" si="21"/>
        <v>0</v>
      </c>
      <c r="S42" s="59">
        <f t="shared" si="22"/>
        <v>0</v>
      </c>
      <c r="T42" s="58">
        <f>IF((+$E37+$E40) =0,0,(P42   /(+$E37+$E40) )*100)</f>
        <v>0</v>
      </c>
      <c r="U42" s="60">
        <f>IF((+$E37+$E40) =0,0,(Q42   /(+$E37+$E40) )*100)</f>
        <v>0</v>
      </c>
      <c r="V42" s="112" t="s">
        <v>36</v>
      </c>
      <c r="W42" s="113" t="s">
        <v>36</v>
      </c>
    </row>
    <row r="43" spans="1:23" ht="13" customHeight="1" x14ac:dyDescent="0.3">
      <c r="A43" s="46" t="s">
        <v>66</v>
      </c>
      <c r="B43" s="114" t="s">
        <v>1</v>
      </c>
      <c r="C43" s="114"/>
      <c r="D43" s="114"/>
      <c r="E43" s="114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50"/>
      <c r="S43" s="51"/>
      <c r="T43" s="50"/>
      <c r="U43" s="52"/>
      <c r="V43" s="115"/>
      <c r="W43" s="116"/>
    </row>
    <row r="44" spans="1:23" ht="13" hidden="1" customHeight="1" x14ac:dyDescent="0.3">
      <c r="A44" s="53" t="s">
        <v>67</v>
      </c>
      <c r="B44" s="108"/>
      <c r="C44" s="108"/>
      <c r="D44" s="108"/>
      <c r="E44" s="108">
        <f t="shared" ref="E44:E55" si="26">$B44      +$C44      +$D44</f>
        <v>0</v>
      </c>
      <c r="F44" s="109" t="s">
        <v>36</v>
      </c>
      <c r="G44" s="110" t="s">
        <v>36</v>
      </c>
      <c r="H44" s="109"/>
      <c r="I44" s="110"/>
      <c r="J44" s="109"/>
      <c r="K44" s="110"/>
      <c r="L44" s="109"/>
      <c r="M44" s="110"/>
      <c r="N44" s="109"/>
      <c r="O44" s="110"/>
      <c r="P44" s="109">
        <f t="shared" ref="P44:P55" si="27">$H44      +$J44      +$L44      +$N44</f>
        <v>0</v>
      </c>
      <c r="Q44" s="110">
        <f t="shared" ref="Q44:Q55" si="28">$I44      +$K44      +$M44      +$O44</f>
        <v>0</v>
      </c>
      <c r="R44" s="54">
        <f t="shared" ref="R44:R55" si="29">IF(($L44      =0),0,((($N44      -$L44      )/$L44      )*100))</f>
        <v>0</v>
      </c>
      <c r="S44" s="55">
        <f t="shared" ref="S44:S55" si="30">IF(($M44      =0),0,((($O44      -$M44      )/$M44      )*100))</f>
        <v>0</v>
      </c>
      <c r="T44" s="54">
        <f t="shared" ref="T44:T54" si="31">IF(($E44      =0),0,(($P44      /$E44      )*100))</f>
        <v>0</v>
      </c>
      <c r="U44" s="56">
        <f t="shared" ref="U44:U54" si="32">IF(($E44      =0),0,(($Q44      /$E44      )*100))</f>
        <v>0</v>
      </c>
      <c r="V44" s="109" t="s">
        <v>36</v>
      </c>
      <c r="W44" s="110" t="s">
        <v>36</v>
      </c>
    </row>
    <row r="45" spans="1:23" ht="13" customHeight="1" x14ac:dyDescent="0.3">
      <c r="A45" s="53" t="s">
        <v>68</v>
      </c>
      <c r="B45" s="108"/>
      <c r="C45" s="108"/>
      <c r="D45" s="108"/>
      <c r="E45" s="108">
        <f t="shared" si="26"/>
        <v>0</v>
      </c>
      <c r="F45" s="109">
        <v>0</v>
      </c>
      <c r="G45" s="110">
        <v>0</v>
      </c>
      <c r="H45" s="109"/>
      <c r="I45" s="110"/>
      <c r="J45" s="109"/>
      <c r="K45" s="110"/>
      <c r="L45" s="109"/>
      <c r="M45" s="110"/>
      <c r="N45" s="109"/>
      <c r="O45" s="110"/>
      <c r="P45" s="109">
        <f t="shared" si="27"/>
        <v>0</v>
      </c>
      <c r="Q45" s="110">
        <f t="shared" si="28"/>
        <v>0</v>
      </c>
      <c r="R45" s="54">
        <f t="shared" si="29"/>
        <v>0</v>
      </c>
      <c r="S45" s="55">
        <f t="shared" si="30"/>
        <v>0</v>
      </c>
      <c r="T45" s="54">
        <f t="shared" si="31"/>
        <v>0</v>
      </c>
      <c r="U45" s="56">
        <f t="shared" si="32"/>
        <v>0</v>
      </c>
      <c r="V45" s="109" t="s">
        <v>36</v>
      </c>
      <c r="W45" s="110" t="s">
        <v>36</v>
      </c>
    </row>
    <row r="46" spans="1:23" ht="13" customHeight="1" x14ac:dyDescent="0.3">
      <c r="A46" s="53" t="s">
        <v>69</v>
      </c>
      <c r="B46" s="108"/>
      <c r="C46" s="108"/>
      <c r="D46" s="108"/>
      <c r="E46" s="108">
        <f t="shared" si="26"/>
        <v>0</v>
      </c>
      <c r="F46" s="109">
        <v>0</v>
      </c>
      <c r="G46" s="110">
        <v>0</v>
      </c>
      <c r="H46" s="109"/>
      <c r="I46" s="110"/>
      <c r="J46" s="109"/>
      <c r="K46" s="110"/>
      <c r="L46" s="109"/>
      <c r="M46" s="110"/>
      <c r="N46" s="109"/>
      <c r="O46" s="110"/>
      <c r="P46" s="109">
        <f t="shared" si="27"/>
        <v>0</v>
      </c>
      <c r="Q46" s="110">
        <f t="shared" si="28"/>
        <v>0</v>
      </c>
      <c r="R46" s="54">
        <f t="shared" si="29"/>
        <v>0</v>
      </c>
      <c r="S46" s="55">
        <f t="shared" si="30"/>
        <v>0</v>
      </c>
      <c r="T46" s="54">
        <f t="shared" si="31"/>
        <v>0</v>
      </c>
      <c r="U46" s="56">
        <f t="shared" si="32"/>
        <v>0</v>
      </c>
      <c r="V46" s="109" t="s">
        <v>36</v>
      </c>
      <c r="W46" s="110" t="s">
        <v>36</v>
      </c>
    </row>
    <row r="47" spans="1:23" ht="13" hidden="1" customHeight="1" x14ac:dyDescent="0.3">
      <c r="A47" s="53" t="s">
        <v>70</v>
      </c>
      <c r="B47" s="108"/>
      <c r="C47" s="108"/>
      <c r="D47" s="108"/>
      <c r="E47" s="108">
        <f t="shared" si="26"/>
        <v>0</v>
      </c>
      <c r="F47" s="109" t="s">
        <v>36</v>
      </c>
      <c r="G47" s="110" t="s">
        <v>36</v>
      </c>
      <c r="H47" s="109"/>
      <c r="I47" s="110"/>
      <c r="J47" s="109"/>
      <c r="K47" s="110"/>
      <c r="L47" s="109"/>
      <c r="M47" s="110"/>
      <c r="N47" s="109"/>
      <c r="O47" s="110"/>
      <c r="P47" s="109">
        <f t="shared" si="27"/>
        <v>0</v>
      </c>
      <c r="Q47" s="110">
        <f t="shared" si="28"/>
        <v>0</v>
      </c>
      <c r="R47" s="54">
        <f t="shared" si="29"/>
        <v>0</v>
      </c>
      <c r="S47" s="55">
        <f t="shared" si="30"/>
        <v>0</v>
      </c>
      <c r="T47" s="54">
        <f t="shared" si="31"/>
        <v>0</v>
      </c>
      <c r="U47" s="56">
        <f t="shared" si="32"/>
        <v>0</v>
      </c>
      <c r="V47" s="109" t="s">
        <v>36</v>
      </c>
      <c r="W47" s="110" t="s">
        <v>36</v>
      </c>
    </row>
    <row r="48" spans="1:23" ht="13" hidden="1" customHeight="1" x14ac:dyDescent="0.3">
      <c r="A48" s="53" t="s">
        <v>71</v>
      </c>
      <c r="B48" s="108"/>
      <c r="C48" s="108"/>
      <c r="D48" s="108"/>
      <c r="E48" s="108">
        <f t="shared" si="26"/>
        <v>0</v>
      </c>
      <c r="F48" s="109" t="s">
        <v>36</v>
      </c>
      <c r="G48" s="110" t="s">
        <v>36</v>
      </c>
      <c r="H48" s="109"/>
      <c r="I48" s="110"/>
      <c r="J48" s="109"/>
      <c r="K48" s="110"/>
      <c r="L48" s="109"/>
      <c r="M48" s="110"/>
      <c r="N48" s="109"/>
      <c r="O48" s="110"/>
      <c r="P48" s="109">
        <f t="shared" si="27"/>
        <v>0</v>
      </c>
      <c r="Q48" s="110">
        <f t="shared" si="28"/>
        <v>0</v>
      </c>
      <c r="R48" s="54">
        <f t="shared" si="29"/>
        <v>0</v>
      </c>
      <c r="S48" s="55">
        <f t="shared" si="30"/>
        <v>0</v>
      </c>
      <c r="T48" s="54">
        <f t="shared" si="31"/>
        <v>0</v>
      </c>
      <c r="U48" s="56">
        <f t="shared" si="32"/>
        <v>0</v>
      </c>
      <c r="V48" s="109" t="s">
        <v>36</v>
      </c>
      <c r="W48" s="110" t="s">
        <v>36</v>
      </c>
    </row>
    <row r="49" spans="1:23" ht="13" hidden="1" customHeight="1" x14ac:dyDescent="0.3">
      <c r="A49" s="53" t="s">
        <v>72</v>
      </c>
      <c r="B49" s="108"/>
      <c r="C49" s="108"/>
      <c r="D49" s="108"/>
      <c r="E49" s="108">
        <f t="shared" si="26"/>
        <v>0</v>
      </c>
      <c r="F49" s="109" t="s">
        <v>36</v>
      </c>
      <c r="G49" s="110" t="s">
        <v>36</v>
      </c>
      <c r="H49" s="109"/>
      <c r="I49" s="110"/>
      <c r="J49" s="109"/>
      <c r="K49" s="110"/>
      <c r="L49" s="109"/>
      <c r="M49" s="110"/>
      <c r="N49" s="109"/>
      <c r="O49" s="110"/>
      <c r="P49" s="109">
        <f t="shared" si="27"/>
        <v>0</v>
      </c>
      <c r="Q49" s="110">
        <f t="shared" si="28"/>
        <v>0</v>
      </c>
      <c r="R49" s="54">
        <f t="shared" si="29"/>
        <v>0</v>
      </c>
      <c r="S49" s="55">
        <f t="shared" si="30"/>
        <v>0</v>
      </c>
      <c r="T49" s="54">
        <f t="shared" si="31"/>
        <v>0</v>
      </c>
      <c r="U49" s="56">
        <f t="shared" si="32"/>
        <v>0</v>
      </c>
      <c r="V49" s="109" t="s">
        <v>36</v>
      </c>
      <c r="W49" s="110" t="s">
        <v>36</v>
      </c>
    </row>
    <row r="50" spans="1:23" ht="13" hidden="1" customHeight="1" x14ac:dyDescent="0.3">
      <c r="A50" s="53" t="s">
        <v>73</v>
      </c>
      <c r="B50" s="108"/>
      <c r="C50" s="108"/>
      <c r="D50" s="108"/>
      <c r="E50" s="108">
        <f t="shared" si="26"/>
        <v>0</v>
      </c>
      <c r="F50" s="109" t="s">
        <v>36</v>
      </c>
      <c r="G50" s="110" t="s">
        <v>36</v>
      </c>
      <c r="H50" s="109"/>
      <c r="I50" s="110"/>
      <c r="J50" s="109"/>
      <c r="K50" s="110"/>
      <c r="L50" s="109"/>
      <c r="M50" s="110"/>
      <c r="N50" s="109"/>
      <c r="O50" s="110"/>
      <c r="P50" s="109">
        <f t="shared" si="27"/>
        <v>0</v>
      </c>
      <c r="Q50" s="110">
        <f t="shared" si="28"/>
        <v>0</v>
      </c>
      <c r="R50" s="54">
        <f t="shared" si="29"/>
        <v>0</v>
      </c>
      <c r="S50" s="55">
        <f t="shared" si="30"/>
        <v>0</v>
      </c>
      <c r="T50" s="54">
        <f t="shared" si="31"/>
        <v>0</v>
      </c>
      <c r="U50" s="56">
        <f t="shared" si="32"/>
        <v>0</v>
      </c>
      <c r="V50" s="109" t="s">
        <v>36</v>
      </c>
      <c r="W50" s="110" t="s">
        <v>36</v>
      </c>
    </row>
    <row r="51" spans="1:23" ht="13" hidden="1" customHeight="1" x14ac:dyDescent="0.3">
      <c r="A51" s="53" t="s">
        <v>74</v>
      </c>
      <c r="B51" s="108"/>
      <c r="C51" s="108"/>
      <c r="D51" s="108"/>
      <c r="E51" s="108">
        <f t="shared" si="26"/>
        <v>0</v>
      </c>
      <c r="F51" s="109" t="s">
        <v>36</v>
      </c>
      <c r="G51" s="110" t="s">
        <v>36</v>
      </c>
      <c r="H51" s="109"/>
      <c r="I51" s="110"/>
      <c r="J51" s="109"/>
      <c r="K51" s="110"/>
      <c r="L51" s="109"/>
      <c r="M51" s="110"/>
      <c r="N51" s="109"/>
      <c r="O51" s="110"/>
      <c r="P51" s="109">
        <f t="shared" si="27"/>
        <v>0</v>
      </c>
      <c r="Q51" s="110">
        <f t="shared" si="28"/>
        <v>0</v>
      </c>
      <c r="R51" s="54">
        <f t="shared" si="29"/>
        <v>0</v>
      </c>
      <c r="S51" s="55">
        <f t="shared" si="30"/>
        <v>0</v>
      </c>
      <c r="T51" s="54">
        <f t="shared" si="31"/>
        <v>0</v>
      </c>
      <c r="U51" s="56">
        <f t="shared" si="32"/>
        <v>0</v>
      </c>
      <c r="V51" s="109" t="s">
        <v>36</v>
      </c>
      <c r="W51" s="110" t="s">
        <v>36</v>
      </c>
    </row>
    <row r="52" spans="1:23" ht="13" hidden="1" customHeight="1" x14ac:dyDescent="0.3">
      <c r="A52" s="53" t="s">
        <v>75</v>
      </c>
      <c r="B52" s="108"/>
      <c r="C52" s="108"/>
      <c r="D52" s="108"/>
      <c r="E52" s="108">
        <f t="shared" si="26"/>
        <v>0</v>
      </c>
      <c r="F52" s="109" t="s">
        <v>36</v>
      </c>
      <c r="G52" s="110" t="s">
        <v>36</v>
      </c>
      <c r="H52" s="109"/>
      <c r="I52" s="110"/>
      <c r="J52" s="109"/>
      <c r="K52" s="110"/>
      <c r="L52" s="109"/>
      <c r="M52" s="110"/>
      <c r="N52" s="109"/>
      <c r="O52" s="110"/>
      <c r="P52" s="109">
        <f t="shared" si="27"/>
        <v>0</v>
      </c>
      <c r="Q52" s="110">
        <f t="shared" si="28"/>
        <v>0</v>
      </c>
      <c r="R52" s="54">
        <f t="shared" si="29"/>
        <v>0</v>
      </c>
      <c r="S52" s="55">
        <f t="shared" si="30"/>
        <v>0</v>
      </c>
      <c r="T52" s="54">
        <f t="shared" si="31"/>
        <v>0</v>
      </c>
      <c r="U52" s="56">
        <f t="shared" si="32"/>
        <v>0</v>
      </c>
      <c r="V52" s="109" t="s">
        <v>36</v>
      </c>
      <c r="W52" s="110" t="s">
        <v>36</v>
      </c>
    </row>
    <row r="53" spans="1:23" ht="13" customHeight="1" x14ac:dyDescent="0.3">
      <c r="A53" s="53" t="s">
        <v>76</v>
      </c>
      <c r="B53" s="108"/>
      <c r="C53" s="108"/>
      <c r="D53" s="108"/>
      <c r="E53" s="108">
        <f t="shared" si="26"/>
        <v>0</v>
      </c>
      <c r="F53" s="109">
        <v>0</v>
      </c>
      <c r="G53" s="110">
        <v>0</v>
      </c>
      <c r="H53" s="109"/>
      <c r="I53" s="110"/>
      <c r="J53" s="109"/>
      <c r="K53" s="110"/>
      <c r="L53" s="109"/>
      <c r="M53" s="110"/>
      <c r="N53" s="109"/>
      <c r="O53" s="110"/>
      <c r="P53" s="109">
        <f t="shared" si="27"/>
        <v>0</v>
      </c>
      <c r="Q53" s="110">
        <f t="shared" si="28"/>
        <v>0</v>
      </c>
      <c r="R53" s="54">
        <f t="shared" si="29"/>
        <v>0</v>
      </c>
      <c r="S53" s="55">
        <f t="shared" si="30"/>
        <v>0</v>
      </c>
      <c r="T53" s="54">
        <f t="shared" si="31"/>
        <v>0</v>
      </c>
      <c r="U53" s="56">
        <f t="shared" si="32"/>
        <v>0</v>
      </c>
      <c r="V53" s="109" t="s">
        <v>36</v>
      </c>
      <c r="W53" s="110" t="s">
        <v>36</v>
      </c>
    </row>
    <row r="54" spans="1:23" ht="13" customHeight="1" x14ac:dyDescent="0.3">
      <c r="A54" s="53" t="s">
        <v>77</v>
      </c>
      <c r="B54" s="108"/>
      <c r="C54" s="108"/>
      <c r="D54" s="108"/>
      <c r="E54" s="108">
        <f t="shared" si="26"/>
        <v>0</v>
      </c>
      <c r="F54" s="109">
        <v>0</v>
      </c>
      <c r="G54" s="110">
        <v>0</v>
      </c>
      <c r="H54" s="109"/>
      <c r="I54" s="110"/>
      <c r="J54" s="109"/>
      <c r="K54" s="110"/>
      <c r="L54" s="109"/>
      <c r="M54" s="110"/>
      <c r="N54" s="109"/>
      <c r="O54" s="110"/>
      <c r="P54" s="109">
        <f t="shared" si="27"/>
        <v>0</v>
      </c>
      <c r="Q54" s="110">
        <f t="shared" si="28"/>
        <v>0</v>
      </c>
      <c r="R54" s="54">
        <f t="shared" si="29"/>
        <v>0</v>
      </c>
      <c r="S54" s="55">
        <f t="shared" si="30"/>
        <v>0</v>
      </c>
      <c r="T54" s="54">
        <f t="shared" si="31"/>
        <v>0</v>
      </c>
      <c r="U54" s="56">
        <f t="shared" si="32"/>
        <v>0</v>
      </c>
      <c r="V54" s="109" t="s">
        <v>36</v>
      </c>
      <c r="W54" s="110" t="s">
        <v>36</v>
      </c>
    </row>
    <row r="55" spans="1:23" ht="13" customHeight="1" x14ac:dyDescent="0.3">
      <c r="A55" s="57" t="s">
        <v>44</v>
      </c>
      <c r="B55" s="111">
        <f>SUM(B44:B54)</f>
        <v>0</v>
      </c>
      <c r="C55" s="111">
        <f>SUM(C44:C54)</f>
        <v>0</v>
      </c>
      <c r="D55" s="111"/>
      <c r="E55" s="111">
        <f t="shared" si="26"/>
        <v>0</v>
      </c>
      <c r="F55" s="112">
        <f t="shared" ref="F55:O55" si="33">SUM(F44:F54)</f>
        <v>0</v>
      </c>
      <c r="G55" s="113">
        <f t="shared" si="33"/>
        <v>0</v>
      </c>
      <c r="H55" s="112">
        <f t="shared" si="33"/>
        <v>0</v>
      </c>
      <c r="I55" s="113">
        <f t="shared" si="33"/>
        <v>0</v>
      </c>
      <c r="J55" s="112">
        <f t="shared" si="33"/>
        <v>0</v>
      </c>
      <c r="K55" s="113">
        <f t="shared" si="33"/>
        <v>0</v>
      </c>
      <c r="L55" s="112">
        <f t="shared" si="33"/>
        <v>0</v>
      </c>
      <c r="M55" s="113">
        <f t="shared" si="33"/>
        <v>0</v>
      </c>
      <c r="N55" s="112">
        <f t="shared" si="33"/>
        <v>0</v>
      </c>
      <c r="O55" s="113">
        <f t="shared" si="33"/>
        <v>0</v>
      </c>
      <c r="P55" s="112">
        <f t="shared" si="27"/>
        <v>0</v>
      </c>
      <c r="Q55" s="113">
        <f t="shared" si="28"/>
        <v>0</v>
      </c>
      <c r="R55" s="58">
        <f t="shared" si="29"/>
        <v>0</v>
      </c>
      <c r="S55" s="59">
        <f t="shared" si="30"/>
        <v>0</v>
      </c>
      <c r="T55" s="58">
        <f>IF((+$E45+$E47+$E49+$E50+$E53) =0,0,(P55   /(+$E45+$E47+$E49+$E50+$E53) )*100)</f>
        <v>0</v>
      </c>
      <c r="U55" s="60">
        <f>IF((+$E45+$E47+$E49+$E50+$E53) =0,0,(Q55   /(+$E45+$E47+$E49+$E50+$E53) )*100)</f>
        <v>0</v>
      </c>
      <c r="V55" s="112" t="s">
        <v>36</v>
      </c>
      <c r="W55" s="113" t="s">
        <v>36</v>
      </c>
    </row>
    <row r="56" spans="1:23" ht="13" customHeight="1" x14ac:dyDescent="0.3">
      <c r="A56" s="46" t="s">
        <v>78</v>
      </c>
      <c r="B56" s="114" t="s">
        <v>1</v>
      </c>
      <c r="C56" s="114"/>
      <c r="D56" s="114"/>
      <c r="E56" s="114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  <c r="R56" s="50"/>
      <c r="S56" s="51"/>
      <c r="T56" s="50"/>
      <c r="U56" s="52"/>
      <c r="V56" s="115"/>
      <c r="W56" s="116"/>
    </row>
    <row r="57" spans="1:23" ht="13" hidden="1" customHeight="1" x14ac:dyDescent="0.3">
      <c r="A57" s="61" t="s">
        <v>79</v>
      </c>
      <c r="B57" s="108"/>
      <c r="C57" s="108"/>
      <c r="D57" s="108"/>
      <c r="E57" s="108">
        <f>$B57      +$C57      +$D57</f>
        <v>0</v>
      </c>
      <c r="F57" s="109" t="s">
        <v>36</v>
      </c>
      <c r="G57" s="110" t="s">
        <v>36</v>
      </c>
      <c r="H57" s="109"/>
      <c r="I57" s="110"/>
      <c r="J57" s="109"/>
      <c r="K57" s="110"/>
      <c r="L57" s="109"/>
      <c r="M57" s="110"/>
      <c r="N57" s="109"/>
      <c r="O57" s="110"/>
      <c r="P57" s="109">
        <f>$H57      +$J57      +$L57      +$N57</f>
        <v>0</v>
      </c>
      <c r="Q57" s="110">
        <f>$I57      +$K57      +$M57      +$O57</f>
        <v>0</v>
      </c>
      <c r="R57" s="54">
        <f>IF(($L57      =0),0,((($N57      -$L57      )/$L57      )*100))</f>
        <v>0</v>
      </c>
      <c r="S57" s="55">
        <f>IF(($M57      =0),0,((($O57      -$M57      )/$M57      )*100))</f>
        <v>0</v>
      </c>
      <c r="T57" s="54">
        <f>IF(($E57      =0),0,(($P57      /$E57      )*100))</f>
        <v>0</v>
      </c>
      <c r="U57" s="56">
        <f>IF(($E57      =0),0,(($Q57      /$E57      )*100))</f>
        <v>0</v>
      </c>
      <c r="V57" s="109" t="s">
        <v>36</v>
      </c>
      <c r="W57" s="110" t="s">
        <v>36</v>
      </c>
    </row>
    <row r="58" spans="1:23" ht="13" hidden="1" customHeight="1" x14ac:dyDescent="0.3">
      <c r="A58" s="61" t="s">
        <v>80</v>
      </c>
      <c r="B58" s="108"/>
      <c r="C58" s="108"/>
      <c r="D58" s="108"/>
      <c r="E58" s="108">
        <f>$B58      +$C58      +$D58</f>
        <v>0</v>
      </c>
      <c r="F58" s="109" t="s">
        <v>36</v>
      </c>
      <c r="G58" s="110" t="s">
        <v>36</v>
      </c>
      <c r="H58" s="109"/>
      <c r="I58" s="110"/>
      <c r="J58" s="109"/>
      <c r="K58" s="110"/>
      <c r="L58" s="109"/>
      <c r="M58" s="110"/>
      <c r="N58" s="109"/>
      <c r="O58" s="110"/>
      <c r="P58" s="109">
        <f>$H58      +$J58      +$L58      +$N58</f>
        <v>0</v>
      </c>
      <c r="Q58" s="110">
        <f>$I58      +$K58      +$M58      +$O58</f>
        <v>0</v>
      </c>
      <c r="R58" s="54">
        <f>IF(($L58      =0),0,((($N58      -$L58      )/$L58      )*100))</f>
        <v>0</v>
      </c>
      <c r="S58" s="55">
        <f>IF(($M58      =0),0,((($O58      -$M58      )/$M58      )*100))</f>
        <v>0</v>
      </c>
      <c r="T58" s="54">
        <f>IF(($E58      =0),0,(($P58      /$E58      )*100))</f>
        <v>0</v>
      </c>
      <c r="U58" s="56">
        <f>IF(($E58      =0),0,(($Q58      /$E58      )*100))</f>
        <v>0</v>
      </c>
      <c r="V58" s="109" t="s">
        <v>36</v>
      </c>
      <c r="W58" s="110" t="s">
        <v>36</v>
      </c>
    </row>
    <row r="59" spans="1:23" ht="13" hidden="1" customHeight="1" x14ac:dyDescent="0.3">
      <c r="A59" s="61" t="s">
        <v>81</v>
      </c>
      <c r="B59" s="108"/>
      <c r="C59" s="108"/>
      <c r="D59" s="108"/>
      <c r="E59" s="108">
        <f>$B59      +$C59      +$D59</f>
        <v>0</v>
      </c>
      <c r="F59" s="109" t="s">
        <v>36</v>
      </c>
      <c r="G59" s="110" t="s">
        <v>36</v>
      </c>
      <c r="H59" s="109"/>
      <c r="I59" s="110"/>
      <c r="J59" s="109"/>
      <c r="K59" s="110"/>
      <c r="L59" s="109"/>
      <c r="M59" s="110"/>
      <c r="N59" s="109"/>
      <c r="O59" s="110"/>
      <c r="P59" s="109">
        <f>$H59      +$J59      +$L59      +$N59</f>
        <v>0</v>
      </c>
      <c r="Q59" s="110">
        <f>$I59      +$K59      +$M59      +$O59</f>
        <v>0</v>
      </c>
      <c r="R59" s="54">
        <f>IF(($L59      =0),0,((($N59      -$L59      )/$L59      )*100))</f>
        <v>0</v>
      </c>
      <c r="S59" s="55">
        <f>IF(($M59      =0),0,((($O59      -$M59      )/$M59      )*100))</f>
        <v>0</v>
      </c>
      <c r="T59" s="54">
        <f>IF(($E59      =0),0,(($P59      /$E59      )*100))</f>
        <v>0</v>
      </c>
      <c r="U59" s="56">
        <f>IF(($E59      =0),0,(($Q59      /$E59      )*100))</f>
        <v>0</v>
      </c>
      <c r="V59" s="109" t="s">
        <v>36</v>
      </c>
      <c r="W59" s="110" t="s">
        <v>36</v>
      </c>
    </row>
    <row r="60" spans="1:23" ht="13" hidden="1" customHeight="1" x14ac:dyDescent="0.3">
      <c r="A60" s="53" t="s">
        <v>82</v>
      </c>
      <c r="B60" s="108"/>
      <c r="C60" s="108"/>
      <c r="D60" s="108"/>
      <c r="E60" s="108">
        <f>$B60      +$C60      +$D60</f>
        <v>0</v>
      </c>
      <c r="F60" s="109" t="s">
        <v>36</v>
      </c>
      <c r="G60" s="110" t="s">
        <v>36</v>
      </c>
      <c r="H60" s="109"/>
      <c r="I60" s="110"/>
      <c r="J60" s="109"/>
      <c r="K60" s="110"/>
      <c r="L60" s="109"/>
      <c r="M60" s="110"/>
      <c r="N60" s="109"/>
      <c r="O60" s="110"/>
      <c r="P60" s="109">
        <f>$H60      +$J60      +$L60      +$N60</f>
        <v>0</v>
      </c>
      <c r="Q60" s="110">
        <f>$I60      +$K60      +$M60      +$O60</f>
        <v>0</v>
      </c>
      <c r="R60" s="54">
        <f>IF(($L60      =0),0,((($N60      -$L60      )/$L60      )*100))</f>
        <v>0</v>
      </c>
      <c r="S60" s="55">
        <f>IF(($M60      =0),0,((($O60      -$M60      )/$M60      )*100))</f>
        <v>0</v>
      </c>
      <c r="T60" s="54">
        <f>IF(($E60      =0),0,(($P60      /$E60      )*100))</f>
        <v>0</v>
      </c>
      <c r="U60" s="56">
        <f>IF(($E60      =0),0,(($Q60      /$E60      )*100))</f>
        <v>0</v>
      </c>
      <c r="V60" s="109" t="s">
        <v>36</v>
      </c>
      <c r="W60" s="110" t="s">
        <v>36</v>
      </c>
    </row>
    <row r="61" spans="1:23" ht="13" customHeight="1" x14ac:dyDescent="0.3">
      <c r="A61" s="62" t="s">
        <v>44</v>
      </c>
      <c r="B61" s="117">
        <f>SUM(B57:B60)</f>
        <v>0</v>
      </c>
      <c r="C61" s="117">
        <f>SUM(C57:C60)</f>
        <v>0</v>
      </c>
      <c r="D61" s="117"/>
      <c r="E61" s="117">
        <f>$B61      +$C61      +$D61</f>
        <v>0</v>
      </c>
      <c r="F61" s="118" t="s">
        <v>36</v>
      </c>
      <c r="G61" s="119" t="s">
        <v>36</v>
      </c>
      <c r="H61" s="118">
        <f t="shared" ref="H61:O61" si="34">SUM(H57:H60)</f>
        <v>0</v>
      </c>
      <c r="I61" s="119">
        <f t="shared" si="34"/>
        <v>0</v>
      </c>
      <c r="J61" s="118">
        <f t="shared" si="34"/>
        <v>0</v>
      </c>
      <c r="K61" s="119">
        <f t="shared" si="34"/>
        <v>0</v>
      </c>
      <c r="L61" s="118">
        <f t="shared" si="34"/>
        <v>0</v>
      </c>
      <c r="M61" s="119">
        <f t="shared" si="34"/>
        <v>0</v>
      </c>
      <c r="N61" s="118">
        <f t="shared" si="34"/>
        <v>0</v>
      </c>
      <c r="O61" s="119">
        <f t="shared" si="34"/>
        <v>0</v>
      </c>
      <c r="P61" s="118">
        <f>$H61      +$J61      +$L61      +$N61</f>
        <v>0</v>
      </c>
      <c r="Q61" s="119">
        <f>$I61      +$K61      +$M61      +$O61</f>
        <v>0</v>
      </c>
      <c r="R61" s="63">
        <f>IF(($L61      =0),0,((($N61      -$L61      )/$L61      )*100))</f>
        <v>0</v>
      </c>
      <c r="S61" s="64">
        <f>IF(($M61      =0),0,((($O61      -$M61      )/$M61      )*100))</f>
        <v>0</v>
      </c>
      <c r="T61" s="63">
        <f>IF($E61   =0,0,($P61   /$E61   )*100)</f>
        <v>0</v>
      </c>
      <c r="U61" s="65">
        <f>IF($E61   =0,0,($Q61   /$E61   )*100)</f>
        <v>0</v>
      </c>
      <c r="V61" s="118" t="s">
        <v>36</v>
      </c>
      <c r="W61" s="119" t="s">
        <v>36</v>
      </c>
    </row>
    <row r="62" spans="1:23" ht="13" customHeight="1" x14ac:dyDescent="0.3">
      <c r="A62" s="46" t="s">
        <v>83</v>
      </c>
      <c r="B62" s="114" t="s">
        <v>1</v>
      </c>
      <c r="C62" s="114"/>
      <c r="D62" s="114"/>
      <c r="E62" s="114"/>
      <c r="F62" s="115"/>
      <c r="G62" s="116"/>
      <c r="H62" s="115"/>
      <c r="I62" s="116"/>
      <c r="J62" s="115"/>
      <c r="K62" s="116"/>
      <c r="L62" s="115"/>
      <c r="M62" s="116"/>
      <c r="N62" s="115"/>
      <c r="O62" s="116"/>
      <c r="P62" s="115"/>
      <c r="Q62" s="116"/>
      <c r="R62" s="50"/>
      <c r="S62" s="51"/>
      <c r="T62" s="50"/>
      <c r="U62" s="52"/>
      <c r="V62" s="115"/>
      <c r="W62" s="116"/>
    </row>
    <row r="63" spans="1:23" ht="13" hidden="1" customHeight="1" x14ac:dyDescent="0.3">
      <c r="A63" s="53" t="s">
        <v>84</v>
      </c>
      <c r="B63" s="108"/>
      <c r="C63" s="108"/>
      <c r="D63" s="108"/>
      <c r="E63" s="108">
        <f t="shared" ref="E63:E69" si="35">$B63      +$C63      +$D63</f>
        <v>0</v>
      </c>
      <c r="F63" s="109" t="s">
        <v>36</v>
      </c>
      <c r="G63" s="110" t="s">
        <v>36</v>
      </c>
      <c r="H63" s="109"/>
      <c r="I63" s="110"/>
      <c r="J63" s="109"/>
      <c r="K63" s="110"/>
      <c r="L63" s="109"/>
      <c r="M63" s="110"/>
      <c r="N63" s="109"/>
      <c r="O63" s="110"/>
      <c r="P63" s="109">
        <f t="shared" ref="P63:P69" si="36">$H63      +$J63      +$L63      +$N63</f>
        <v>0</v>
      </c>
      <c r="Q63" s="110">
        <f t="shared" ref="Q63:Q69" si="37">$I63      +$K63      +$M63      +$O63</f>
        <v>0</v>
      </c>
      <c r="R63" s="54">
        <f t="shared" ref="R63:R69" si="38">IF(($L63      =0),0,((($N63      -$L63      )/$L63      )*100))</f>
        <v>0</v>
      </c>
      <c r="S63" s="55">
        <f t="shared" ref="S63:S69" si="39">IF(($M63      =0),0,((($O63      -$M63      )/$M63      )*100))</f>
        <v>0</v>
      </c>
      <c r="T63" s="54">
        <f t="shared" ref="T63:T67" si="40">IF(($E63      =0),0,(($P63      /$E63      )*100))</f>
        <v>0</v>
      </c>
      <c r="U63" s="56">
        <f t="shared" ref="U63:U67" si="41">IF(($E63      =0),0,(($Q63      /$E63      )*100))</f>
        <v>0</v>
      </c>
      <c r="V63" s="109" t="s">
        <v>36</v>
      </c>
      <c r="W63" s="110" t="s">
        <v>36</v>
      </c>
    </row>
    <row r="64" spans="1:23" ht="13" hidden="1" customHeight="1" x14ac:dyDescent="0.3">
      <c r="A64" s="53" t="s">
        <v>85</v>
      </c>
      <c r="B64" s="108"/>
      <c r="C64" s="108"/>
      <c r="D64" s="108"/>
      <c r="E64" s="108">
        <f t="shared" si="35"/>
        <v>0</v>
      </c>
      <c r="F64" s="109" t="s">
        <v>36</v>
      </c>
      <c r="G64" s="110" t="s">
        <v>36</v>
      </c>
      <c r="H64" s="109"/>
      <c r="I64" s="110"/>
      <c r="J64" s="109"/>
      <c r="K64" s="110"/>
      <c r="L64" s="109"/>
      <c r="M64" s="110"/>
      <c r="N64" s="109"/>
      <c r="O64" s="110"/>
      <c r="P64" s="109">
        <f t="shared" si="36"/>
        <v>0</v>
      </c>
      <c r="Q64" s="110">
        <f t="shared" si="37"/>
        <v>0</v>
      </c>
      <c r="R64" s="54">
        <f t="shared" si="38"/>
        <v>0</v>
      </c>
      <c r="S64" s="55">
        <f t="shared" si="39"/>
        <v>0</v>
      </c>
      <c r="T64" s="54">
        <f t="shared" si="40"/>
        <v>0</v>
      </c>
      <c r="U64" s="56">
        <f t="shared" si="41"/>
        <v>0</v>
      </c>
      <c r="V64" s="109" t="s">
        <v>36</v>
      </c>
      <c r="W64" s="110" t="s">
        <v>36</v>
      </c>
    </row>
    <row r="65" spans="1:23" ht="13" hidden="1" customHeight="1" x14ac:dyDescent="0.3">
      <c r="A65" s="53" t="s">
        <v>86</v>
      </c>
      <c r="B65" s="108"/>
      <c r="C65" s="108"/>
      <c r="D65" s="108"/>
      <c r="E65" s="108">
        <f t="shared" si="35"/>
        <v>0</v>
      </c>
      <c r="F65" s="109" t="s">
        <v>36</v>
      </c>
      <c r="G65" s="110" t="s">
        <v>36</v>
      </c>
      <c r="H65" s="109"/>
      <c r="I65" s="110"/>
      <c r="J65" s="109"/>
      <c r="K65" s="110"/>
      <c r="L65" s="109"/>
      <c r="M65" s="110"/>
      <c r="N65" s="109"/>
      <c r="O65" s="110"/>
      <c r="P65" s="109">
        <f t="shared" si="36"/>
        <v>0</v>
      </c>
      <c r="Q65" s="110">
        <f t="shared" si="37"/>
        <v>0</v>
      </c>
      <c r="R65" s="54">
        <f t="shared" si="38"/>
        <v>0</v>
      </c>
      <c r="S65" s="55">
        <f t="shared" si="39"/>
        <v>0</v>
      </c>
      <c r="T65" s="54">
        <f t="shared" si="40"/>
        <v>0</v>
      </c>
      <c r="U65" s="56">
        <f t="shared" si="41"/>
        <v>0</v>
      </c>
      <c r="V65" s="109" t="s">
        <v>36</v>
      </c>
      <c r="W65" s="110" t="s">
        <v>36</v>
      </c>
    </row>
    <row r="66" spans="1:23" ht="13" customHeight="1" x14ac:dyDescent="0.3">
      <c r="A66" s="53" t="s">
        <v>87</v>
      </c>
      <c r="B66" s="108"/>
      <c r="C66" s="108"/>
      <c r="D66" s="108"/>
      <c r="E66" s="108">
        <f t="shared" si="35"/>
        <v>0</v>
      </c>
      <c r="F66" s="109" t="s">
        <v>36</v>
      </c>
      <c r="G66" s="110" t="s">
        <v>36</v>
      </c>
      <c r="H66" s="109"/>
      <c r="I66" s="110"/>
      <c r="J66" s="109"/>
      <c r="K66" s="110"/>
      <c r="L66" s="109"/>
      <c r="M66" s="110"/>
      <c r="N66" s="109"/>
      <c r="O66" s="110"/>
      <c r="P66" s="109">
        <f t="shared" si="36"/>
        <v>0</v>
      </c>
      <c r="Q66" s="110">
        <f t="shared" si="37"/>
        <v>0</v>
      </c>
      <c r="R66" s="54">
        <f t="shared" si="38"/>
        <v>0</v>
      </c>
      <c r="S66" s="55">
        <f t="shared" si="39"/>
        <v>0</v>
      </c>
      <c r="T66" s="54">
        <f t="shared" si="40"/>
        <v>0</v>
      </c>
      <c r="U66" s="56">
        <f t="shared" si="41"/>
        <v>0</v>
      </c>
      <c r="V66" s="109" t="s">
        <v>36</v>
      </c>
      <c r="W66" s="110" t="s">
        <v>36</v>
      </c>
    </row>
    <row r="67" spans="1:23" ht="13" customHeight="1" x14ac:dyDescent="0.3">
      <c r="A67" s="53" t="s">
        <v>88</v>
      </c>
      <c r="B67" s="108"/>
      <c r="C67" s="108"/>
      <c r="D67" s="108"/>
      <c r="E67" s="108">
        <f t="shared" si="35"/>
        <v>0</v>
      </c>
      <c r="F67" s="109">
        <v>0</v>
      </c>
      <c r="G67" s="110">
        <v>0</v>
      </c>
      <c r="H67" s="109"/>
      <c r="I67" s="110"/>
      <c r="J67" s="109"/>
      <c r="K67" s="110"/>
      <c r="L67" s="109"/>
      <c r="M67" s="110"/>
      <c r="N67" s="109"/>
      <c r="O67" s="110"/>
      <c r="P67" s="109">
        <f t="shared" si="36"/>
        <v>0</v>
      </c>
      <c r="Q67" s="110">
        <f t="shared" si="37"/>
        <v>0</v>
      </c>
      <c r="R67" s="54">
        <f t="shared" si="38"/>
        <v>0</v>
      </c>
      <c r="S67" s="55">
        <f t="shared" si="39"/>
        <v>0</v>
      </c>
      <c r="T67" s="54">
        <f t="shared" si="40"/>
        <v>0</v>
      </c>
      <c r="U67" s="56">
        <f t="shared" si="41"/>
        <v>0</v>
      </c>
      <c r="V67" s="109" t="s">
        <v>36</v>
      </c>
      <c r="W67" s="110" t="s">
        <v>36</v>
      </c>
    </row>
    <row r="68" spans="1:23" ht="13" customHeight="1" x14ac:dyDescent="0.3">
      <c r="A68" s="57" t="s">
        <v>44</v>
      </c>
      <c r="B68" s="111">
        <f>SUM(B63:B67)</f>
        <v>0</v>
      </c>
      <c r="C68" s="111">
        <f>SUM(C63:C67)</f>
        <v>0</v>
      </c>
      <c r="D68" s="111"/>
      <c r="E68" s="111">
        <f t="shared" si="35"/>
        <v>0</v>
      </c>
      <c r="F68" s="112">
        <f t="shared" ref="F68:O68" si="42">SUM(F63:F67)</f>
        <v>0</v>
      </c>
      <c r="G68" s="113">
        <f t="shared" si="42"/>
        <v>0</v>
      </c>
      <c r="H68" s="112">
        <f t="shared" si="42"/>
        <v>0</v>
      </c>
      <c r="I68" s="113">
        <f t="shared" si="42"/>
        <v>0</v>
      </c>
      <c r="J68" s="112">
        <f t="shared" si="42"/>
        <v>0</v>
      </c>
      <c r="K68" s="113">
        <f t="shared" si="42"/>
        <v>0</v>
      </c>
      <c r="L68" s="112">
        <f t="shared" si="42"/>
        <v>0</v>
      </c>
      <c r="M68" s="113">
        <f t="shared" si="42"/>
        <v>0</v>
      </c>
      <c r="N68" s="112">
        <f t="shared" si="42"/>
        <v>0</v>
      </c>
      <c r="O68" s="113">
        <f t="shared" si="42"/>
        <v>0</v>
      </c>
      <c r="P68" s="112">
        <f t="shared" si="36"/>
        <v>0</v>
      </c>
      <c r="Q68" s="113">
        <f t="shared" si="37"/>
        <v>0</v>
      </c>
      <c r="R68" s="58">
        <f t="shared" si="38"/>
        <v>0</v>
      </c>
      <c r="S68" s="59">
        <f t="shared" si="39"/>
        <v>0</v>
      </c>
      <c r="T68" s="58">
        <f>IF((+$E63+$E65+$E66++$E67) =0,0,(P68   /(+$E63+$E65+$E66+$E67) )*100)</f>
        <v>0</v>
      </c>
      <c r="U68" s="60">
        <f>IF((+$E63+$E65+$E67) =0,0,(Q68  /(+$E63+$E65+$E67) )*100)</f>
        <v>0</v>
      </c>
      <c r="V68" s="112" t="s">
        <v>36</v>
      </c>
      <c r="W68" s="113" t="s">
        <v>36</v>
      </c>
    </row>
    <row r="69" spans="1:23" ht="13" customHeight="1" x14ac:dyDescent="0.3">
      <c r="A69" s="66" t="s">
        <v>89</v>
      </c>
      <c r="B69" s="120">
        <f>SUM(B9:B16,B19:B25,B28:B31,B34,B37:B41,B44:B54,B57:B60,B63:B67)</f>
        <v>348581000</v>
      </c>
      <c r="C69" s="120">
        <f>SUM(C9:C16,C19:C25,C28:C31,C34,C37:C41,C44:C54,C57:C60,C63:C67)</f>
        <v>0</v>
      </c>
      <c r="D69" s="120"/>
      <c r="E69" s="120">
        <f t="shared" si="35"/>
        <v>348581000</v>
      </c>
      <c r="F69" s="121">
        <f t="shared" ref="F69:O69" si="43">SUM(F9:F16,F19:F25,F28:F31,F34,F37:F41,F44:F54,F57:F60,F63:F67)</f>
        <v>348581000</v>
      </c>
      <c r="G69" s="122">
        <f t="shared" si="43"/>
        <v>336096000</v>
      </c>
      <c r="H69" s="121">
        <f t="shared" si="43"/>
        <v>39103000</v>
      </c>
      <c r="I69" s="122">
        <f t="shared" si="43"/>
        <v>42913088</v>
      </c>
      <c r="J69" s="121">
        <f t="shared" si="43"/>
        <v>129311000</v>
      </c>
      <c r="K69" s="122">
        <f t="shared" si="43"/>
        <v>51432005</v>
      </c>
      <c r="L69" s="121">
        <f t="shared" si="43"/>
        <v>99949000</v>
      </c>
      <c r="M69" s="122">
        <f t="shared" si="43"/>
        <v>58431288</v>
      </c>
      <c r="N69" s="121">
        <f t="shared" si="43"/>
        <v>56482000</v>
      </c>
      <c r="O69" s="122">
        <f t="shared" si="43"/>
        <v>383349763</v>
      </c>
      <c r="P69" s="121">
        <f t="shared" si="36"/>
        <v>324845000</v>
      </c>
      <c r="Q69" s="122">
        <f t="shared" si="37"/>
        <v>536126144</v>
      </c>
      <c r="R69" s="67">
        <f t="shared" si="38"/>
        <v>-43.489179481535587</v>
      </c>
      <c r="S69" s="68">
        <f t="shared" si="39"/>
        <v>556.06933566140106</v>
      </c>
      <c r="T69" s="67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93.999670120753166</v>
      </c>
      <c r="U69" s="67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155.13762157063033</v>
      </c>
      <c r="V69" s="121">
        <f>SUM(V9:V16,V19:V25,V28:V31,V34,V37:V41,V44:V54,V57:V60,V63:V67)</f>
        <v>240242000</v>
      </c>
      <c r="W69" s="122" t="s">
        <v>36</v>
      </c>
    </row>
    <row r="70" spans="1:23" ht="13" customHeight="1" x14ac:dyDescent="0.3">
      <c r="A70" s="46" t="s">
        <v>45</v>
      </c>
      <c r="B70" s="114" t="s">
        <v>1</v>
      </c>
      <c r="C70" s="114"/>
      <c r="D70" s="114"/>
      <c r="E70" s="114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  <c r="R70" s="50"/>
      <c r="S70" s="51"/>
      <c r="T70" s="50"/>
      <c r="U70" s="52"/>
      <c r="V70" s="115"/>
      <c r="W70" s="116"/>
    </row>
    <row r="71" spans="1:23" s="70" customFormat="1" ht="13" customHeight="1" x14ac:dyDescent="0.3">
      <c r="A71" s="69" t="s">
        <v>90</v>
      </c>
      <c r="B71" s="108"/>
      <c r="C71" s="108"/>
      <c r="D71" s="108"/>
      <c r="E71" s="108">
        <f>$B71      +$C71      +$D71</f>
        <v>0</v>
      </c>
      <c r="F71" s="109">
        <v>0</v>
      </c>
      <c r="G71" s="110">
        <v>0</v>
      </c>
      <c r="H71" s="109"/>
      <c r="I71" s="110"/>
      <c r="J71" s="109"/>
      <c r="K71" s="110"/>
      <c r="L71" s="109"/>
      <c r="M71" s="110"/>
      <c r="N71" s="109"/>
      <c r="O71" s="110"/>
      <c r="P71" s="109">
        <f>$H71      +$J71      +$L71      +$N71</f>
        <v>0</v>
      </c>
      <c r="Q71" s="110">
        <f>$I71      +$K71      +$M71      +$O71</f>
        <v>0</v>
      </c>
      <c r="R71" s="54">
        <f>IF(($L71      =0),0,((($N71      -$L71      )/$L71      )*100))</f>
        <v>0</v>
      </c>
      <c r="S71" s="55">
        <f>IF(($M71      =0),0,((($O71      -$M71      )/$M71      )*100))</f>
        <v>0</v>
      </c>
      <c r="T71" s="54">
        <f>IF(($E71      =0),0,(($P71      /$E71      )*100))</f>
        <v>0</v>
      </c>
      <c r="U71" s="56">
        <f>IF(($E71      =0),0,(($Q71      /$E71      )*100))</f>
        <v>0</v>
      </c>
      <c r="V71" s="109" t="s">
        <v>36</v>
      </c>
      <c r="W71" s="110" t="s">
        <v>36</v>
      </c>
    </row>
    <row r="72" spans="1:23" s="70" customFormat="1" ht="13" customHeight="1" x14ac:dyDescent="0.3">
      <c r="A72" s="69" t="s">
        <v>91</v>
      </c>
      <c r="B72" s="108"/>
      <c r="C72" s="108"/>
      <c r="D72" s="108"/>
      <c r="E72" s="108">
        <f>$B72      +$C72      +$D72</f>
        <v>0</v>
      </c>
      <c r="F72" s="109">
        <v>0</v>
      </c>
      <c r="G72" s="110">
        <v>0</v>
      </c>
      <c r="H72" s="109"/>
      <c r="I72" s="110"/>
      <c r="J72" s="109"/>
      <c r="K72" s="110"/>
      <c r="L72" s="109"/>
      <c r="M72" s="110"/>
      <c r="N72" s="109"/>
      <c r="O72" s="110"/>
      <c r="P72" s="109">
        <f>$H72      +$J72      +$L72      +$N72</f>
        <v>0</v>
      </c>
      <c r="Q72" s="110">
        <f>$I72      +$K72      +$M72      +$O72</f>
        <v>0</v>
      </c>
      <c r="R72" s="54">
        <f>IF(($L72      =0),0,((($N72      -$L72      )/$L72      )*100))</f>
        <v>0</v>
      </c>
      <c r="S72" s="55">
        <f>IF(($M72      =0),0,((($O72      -$M72      )/$M72      )*100))</f>
        <v>0</v>
      </c>
      <c r="T72" s="54">
        <f>IF(($E72      =0),0,(($P72      /$E72      )*100))</f>
        <v>0</v>
      </c>
      <c r="U72" s="56">
        <f>IF(($E72      =0),0,(($Q72      /$E72      )*100))</f>
        <v>0</v>
      </c>
      <c r="V72" s="109" t="s">
        <v>36</v>
      </c>
      <c r="W72" s="110" t="s">
        <v>36</v>
      </c>
    </row>
    <row r="73" spans="1:23" ht="13" customHeight="1" x14ac:dyDescent="0.3">
      <c r="A73" s="62" t="s">
        <v>44</v>
      </c>
      <c r="B73" s="117">
        <f>SUM(B71:B72)</f>
        <v>0</v>
      </c>
      <c r="C73" s="117">
        <f>SUM(C71:C72)</f>
        <v>0</v>
      </c>
      <c r="D73" s="117"/>
      <c r="E73" s="117">
        <f>$B73      +$C73      +$D73</f>
        <v>0</v>
      </c>
      <c r="F73" s="118">
        <f t="shared" ref="F73:O73" si="44">SUM(F71:F72)</f>
        <v>0</v>
      </c>
      <c r="G73" s="119">
        <f t="shared" si="44"/>
        <v>0</v>
      </c>
      <c r="H73" s="118">
        <f t="shared" si="44"/>
        <v>0</v>
      </c>
      <c r="I73" s="119">
        <f t="shared" si="44"/>
        <v>0</v>
      </c>
      <c r="J73" s="118">
        <f t="shared" si="44"/>
        <v>0</v>
      </c>
      <c r="K73" s="119">
        <f t="shared" si="44"/>
        <v>0</v>
      </c>
      <c r="L73" s="118">
        <f t="shared" si="44"/>
        <v>0</v>
      </c>
      <c r="M73" s="119">
        <f t="shared" si="44"/>
        <v>0</v>
      </c>
      <c r="N73" s="118">
        <f t="shared" si="44"/>
        <v>0</v>
      </c>
      <c r="O73" s="119">
        <f t="shared" si="44"/>
        <v>0</v>
      </c>
      <c r="P73" s="118">
        <f>$H73      +$J73      +$L73      +$N73</f>
        <v>0</v>
      </c>
      <c r="Q73" s="119">
        <f>$I73      +$K73      +$M73      +$O73</f>
        <v>0</v>
      </c>
      <c r="R73" s="63">
        <f>IF(($L73      =0),0,((($N73      -$L73      )/$L73      )*100))</f>
        <v>0</v>
      </c>
      <c r="S73" s="64">
        <f>IF(($M73      =0),0,((($O73      -$M73      )/$M73      )*100))</f>
        <v>0</v>
      </c>
      <c r="T73" s="63">
        <f>IF(($E71      =0),0,(($P71      /$E71      )*100))</f>
        <v>0</v>
      </c>
      <c r="U73" s="65">
        <f>IF($E71   =0,0,($Q71   /$E71 )*100)</f>
        <v>0</v>
      </c>
      <c r="V73" s="118" t="s">
        <v>36</v>
      </c>
      <c r="W73" s="119" t="s">
        <v>36</v>
      </c>
    </row>
    <row r="74" spans="1:23" ht="13" customHeight="1" x14ac:dyDescent="0.3">
      <c r="A74" s="66" t="s">
        <v>89</v>
      </c>
      <c r="B74" s="120">
        <f>SUM(B71:B72)</f>
        <v>0</v>
      </c>
      <c r="C74" s="120">
        <f>SUM(C71:C72)</f>
        <v>0</v>
      </c>
      <c r="D74" s="120"/>
      <c r="E74" s="120">
        <f>$B74      +$C74      +$D74</f>
        <v>0</v>
      </c>
      <c r="F74" s="121">
        <f t="shared" ref="F74:O74" si="45">SUM(F71:F72)</f>
        <v>0</v>
      </c>
      <c r="G74" s="122">
        <f t="shared" si="45"/>
        <v>0</v>
      </c>
      <c r="H74" s="121">
        <f t="shared" si="45"/>
        <v>0</v>
      </c>
      <c r="I74" s="122">
        <f t="shared" si="45"/>
        <v>0</v>
      </c>
      <c r="J74" s="121">
        <f t="shared" si="45"/>
        <v>0</v>
      </c>
      <c r="K74" s="122">
        <f t="shared" si="45"/>
        <v>0</v>
      </c>
      <c r="L74" s="121">
        <f t="shared" si="45"/>
        <v>0</v>
      </c>
      <c r="M74" s="122">
        <f t="shared" si="45"/>
        <v>0</v>
      </c>
      <c r="N74" s="121">
        <f t="shared" si="45"/>
        <v>0</v>
      </c>
      <c r="O74" s="122">
        <f t="shared" si="45"/>
        <v>0</v>
      </c>
      <c r="P74" s="121">
        <f>$H74      +$J74      +$L74      +$N74</f>
        <v>0</v>
      </c>
      <c r="Q74" s="122">
        <f>$I74      +$K74      +$M74      +$O74</f>
        <v>0</v>
      </c>
      <c r="R74" s="67">
        <f>IF(($L74      =0),0,((($N74      -$L74      )/$L74      )*100))</f>
        <v>0</v>
      </c>
      <c r="S74" s="68">
        <f>IF(($M74      =0),0,((($O74      -$M74      )/$M74      )*100))</f>
        <v>0</v>
      </c>
      <c r="T74" s="67">
        <f>IF(($E71      =0),0,(($P71      /$E71      )*100))</f>
        <v>0</v>
      </c>
      <c r="U74" s="71">
        <f>IF($E71   =0,0,($Q71   /$E71 )*100)</f>
        <v>0</v>
      </c>
      <c r="V74" s="121" t="s">
        <v>36</v>
      </c>
      <c r="W74" s="122" t="s">
        <v>36</v>
      </c>
    </row>
    <row r="75" spans="1:23" ht="13" customHeight="1" thickBot="1" x14ac:dyDescent="0.35">
      <c r="A75" s="66" t="s">
        <v>92</v>
      </c>
      <c r="B75" s="120">
        <f>SUM(B9:B16,B19:B25,B28:B31,B34,B37:B41,B44:B54,B57:B60,B63:B67,B71:B72)</f>
        <v>348581000</v>
      </c>
      <c r="C75" s="120">
        <f>SUM(C9:C16,C19:C25,C28:C31,C34,C37:C41,C44:C54,C57:C60,C63:C67,C71:C72)</f>
        <v>0</v>
      </c>
      <c r="D75" s="120"/>
      <c r="E75" s="120">
        <f>$B75      +$C75      +$D75</f>
        <v>348581000</v>
      </c>
      <c r="F75" s="121">
        <f t="shared" ref="F75:O75" si="46">SUM(F9:F16,F19:F25,F28:F31,F34,F37:F41,F44:F54,F57:F60,F63:F67,F71:F72)</f>
        <v>348581000</v>
      </c>
      <c r="G75" s="122">
        <f t="shared" si="46"/>
        <v>336096000</v>
      </c>
      <c r="H75" s="121">
        <f t="shared" si="46"/>
        <v>39103000</v>
      </c>
      <c r="I75" s="122">
        <f t="shared" si="46"/>
        <v>42913088</v>
      </c>
      <c r="J75" s="121">
        <f t="shared" si="46"/>
        <v>129311000</v>
      </c>
      <c r="K75" s="122">
        <f t="shared" si="46"/>
        <v>51432005</v>
      </c>
      <c r="L75" s="121">
        <f t="shared" si="46"/>
        <v>99949000</v>
      </c>
      <c r="M75" s="122">
        <f t="shared" si="46"/>
        <v>58431288</v>
      </c>
      <c r="N75" s="121">
        <f t="shared" si="46"/>
        <v>56482000</v>
      </c>
      <c r="O75" s="122">
        <f t="shared" si="46"/>
        <v>383349763</v>
      </c>
      <c r="P75" s="121">
        <f>$H75      +$J75      +$L75      +$N75</f>
        <v>324845000</v>
      </c>
      <c r="Q75" s="122">
        <f>$I75      +$K75      +$M75      +$O75</f>
        <v>536126144</v>
      </c>
      <c r="R75" s="67">
        <f>IF(($L75      =0),0,((($N75      -$L75      )/$L75      )*100))</f>
        <v>-43.489179481535587</v>
      </c>
      <c r="S75" s="68">
        <f>IF(($M75      =0),0,((($O75      -$M75      )/$M75      )*100))</f>
        <v>556.06933566140106</v>
      </c>
      <c r="T75" s="67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93.999670120753166</v>
      </c>
      <c r="U75" s="71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155.13762157063033</v>
      </c>
      <c r="V75" s="121">
        <f>SUM(V9:V16,V19:V25,V28:V31,V34,V37:V41,V44:V54,V57:V60,V63:V67,V71:V72)</f>
        <v>240242000</v>
      </c>
      <c r="W75" s="122" t="s">
        <v>36</v>
      </c>
    </row>
    <row r="76" spans="1:23" ht="13" thickTop="1" x14ac:dyDescent="0.25">
      <c r="A76" s="72" t="s">
        <v>93</v>
      </c>
      <c r="B76" s="73"/>
      <c r="C76" s="74"/>
      <c r="D76" s="74"/>
      <c r="E76" s="75"/>
      <c r="F76" s="73"/>
      <c r="G76" s="74"/>
      <c r="H76" s="74"/>
      <c r="I76" s="75"/>
      <c r="J76" s="74"/>
      <c r="K76" s="75"/>
      <c r="L76" s="74"/>
      <c r="M76" s="74"/>
      <c r="N76" s="74"/>
      <c r="O76" s="74"/>
      <c r="P76" s="74"/>
      <c r="Q76" s="74"/>
      <c r="R76" s="74"/>
      <c r="S76" s="74"/>
      <c r="T76" s="74"/>
      <c r="U76" s="75"/>
      <c r="V76" s="76"/>
      <c r="W76" s="77"/>
    </row>
    <row r="77" spans="1:23" x14ac:dyDescent="0.25">
      <c r="A77" s="16" t="s">
        <v>1</v>
      </c>
      <c r="B77" s="78" t="s">
        <v>1</v>
      </c>
      <c r="C77" s="79" t="s">
        <v>1</v>
      </c>
      <c r="D77" s="79" t="s">
        <v>1</v>
      </c>
      <c r="E77" s="80" t="s">
        <v>1</v>
      </c>
      <c r="F77" s="81" t="s">
        <v>5</v>
      </c>
      <c r="G77" s="82"/>
      <c r="H77" s="81" t="s">
        <v>6</v>
      </c>
      <c r="I77" s="83"/>
      <c r="J77" s="81" t="s">
        <v>7</v>
      </c>
      <c r="K77" s="83"/>
      <c r="L77" s="81" t="s">
        <v>8</v>
      </c>
      <c r="M77" s="81"/>
      <c r="N77" s="84" t="s">
        <v>9</v>
      </c>
      <c r="O77" s="81"/>
      <c r="P77" s="140" t="s">
        <v>10</v>
      </c>
      <c r="Q77" s="141"/>
      <c r="R77" s="142" t="s">
        <v>11</v>
      </c>
      <c r="S77" s="141"/>
      <c r="T77" s="142" t="s">
        <v>12</v>
      </c>
      <c r="U77" s="141"/>
      <c r="V77" s="143"/>
      <c r="W77" s="144"/>
    </row>
    <row r="78" spans="1:23" ht="52.5" x14ac:dyDescent="0.25">
      <c r="A78" s="85" t="s">
        <v>94</v>
      </c>
      <c r="B78" s="86" t="s">
        <v>95</v>
      </c>
      <c r="C78" s="86" t="s">
        <v>96</v>
      </c>
      <c r="D78" s="87" t="s">
        <v>17</v>
      </c>
      <c r="E78" s="86" t="s">
        <v>18</v>
      </c>
      <c r="F78" s="86" t="s">
        <v>19</v>
      </c>
      <c r="G78" s="86" t="s">
        <v>97</v>
      </c>
      <c r="H78" s="86" t="s">
        <v>98</v>
      </c>
      <c r="I78" s="88" t="s">
        <v>22</v>
      </c>
      <c r="J78" s="86" t="s">
        <v>99</v>
      </c>
      <c r="K78" s="88" t="s">
        <v>24</v>
      </c>
      <c r="L78" s="86" t="s">
        <v>100</v>
      </c>
      <c r="M78" s="88" t="s">
        <v>26</v>
      </c>
      <c r="N78" s="86" t="s">
        <v>101</v>
      </c>
      <c r="O78" s="88" t="s">
        <v>28</v>
      </c>
      <c r="P78" s="88" t="s">
        <v>102</v>
      </c>
      <c r="Q78" s="89" t="s">
        <v>30</v>
      </c>
      <c r="R78" s="90" t="s">
        <v>102</v>
      </c>
      <c r="S78" s="91" t="s">
        <v>30</v>
      </c>
      <c r="T78" s="90" t="s">
        <v>103</v>
      </c>
      <c r="U78" s="87" t="s">
        <v>32</v>
      </c>
      <c r="V78" s="4"/>
      <c r="W78" s="92"/>
    </row>
    <row r="79" spans="1:23" x14ac:dyDescent="0.25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5">
      <c r="A81" s="8" t="s">
        <v>133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5">
      <c r="A82" s="13" t="s">
        <v>134</v>
      </c>
      <c r="B82" s="123">
        <f>SUM(B83:B86)</f>
        <v>0</v>
      </c>
      <c r="C82" s="123">
        <f t="shared" ref="C82:I82" si="47">SUM(C83:C86)</f>
        <v>0</v>
      </c>
      <c r="D82" s="123">
        <f t="shared" si="47"/>
        <v>0</v>
      </c>
      <c r="E82" s="123">
        <f t="shared" si="47"/>
        <v>0</v>
      </c>
      <c r="F82" s="123">
        <f t="shared" si="47"/>
        <v>0</v>
      </c>
      <c r="G82" s="123">
        <f t="shared" si="47"/>
        <v>0</v>
      </c>
      <c r="H82" s="123">
        <f t="shared" si="47"/>
        <v>0</v>
      </c>
      <c r="I82" s="123">
        <f t="shared" si="47"/>
        <v>0</v>
      </c>
      <c r="J82" s="123">
        <f>SUM(J83:J86)</f>
        <v>0</v>
      </c>
      <c r="K82" s="123">
        <f>SUM(K83:K86)</f>
        <v>0</v>
      </c>
      <c r="L82" s="123">
        <f>SUM(L83:L86)</f>
        <v>0</v>
      </c>
      <c r="M82" s="124">
        <f>SUM(M83:M86)</f>
        <v>0</v>
      </c>
      <c r="N82" s="123"/>
      <c r="O82" s="124"/>
      <c r="P82" s="123"/>
      <c r="Q82" s="124"/>
      <c r="R82" s="14"/>
      <c r="S82" s="15"/>
      <c r="T82" s="14"/>
      <c r="U82" s="14"/>
      <c r="V82" s="11"/>
      <c r="W82" s="12"/>
    </row>
    <row r="83" spans="1:23" hidden="1" x14ac:dyDescent="0.25">
      <c r="A83" s="16" t="s">
        <v>135</v>
      </c>
      <c r="B83" s="125"/>
      <c r="C83" s="125"/>
      <c r="D83" s="125"/>
      <c r="E83" s="125">
        <f>SUM(B83:D83)</f>
        <v>0</v>
      </c>
      <c r="F83" s="125"/>
      <c r="G83" s="125"/>
      <c r="H83" s="125"/>
      <c r="I83" s="126"/>
      <c r="J83" s="125"/>
      <c r="K83" s="126"/>
      <c r="L83" s="125"/>
      <c r="M83" s="127"/>
      <c r="N83" s="125"/>
      <c r="O83" s="127"/>
      <c r="P83" s="125"/>
      <c r="Q83" s="127"/>
      <c r="R83" s="17"/>
      <c r="S83" s="11"/>
      <c r="T83" s="17"/>
      <c r="U83" s="17"/>
      <c r="V83" s="11"/>
      <c r="W83" s="12"/>
    </row>
    <row r="84" spans="1:23" hidden="1" x14ac:dyDescent="0.25">
      <c r="A84" s="16" t="s">
        <v>136</v>
      </c>
      <c r="B84" s="125"/>
      <c r="C84" s="125"/>
      <c r="D84" s="125"/>
      <c r="E84" s="125">
        <f>SUM(B84:D84)</f>
        <v>0</v>
      </c>
      <c r="F84" s="125"/>
      <c r="G84" s="125"/>
      <c r="H84" s="125"/>
      <c r="I84" s="126"/>
      <c r="J84" s="125"/>
      <c r="K84" s="126"/>
      <c r="L84" s="125"/>
      <c r="M84" s="127"/>
      <c r="N84" s="125"/>
      <c r="O84" s="127"/>
      <c r="P84" s="125"/>
      <c r="Q84" s="127"/>
      <c r="R84" s="17"/>
      <c r="S84" s="11"/>
      <c r="T84" s="17"/>
      <c r="U84" s="17"/>
      <c r="V84" s="11"/>
      <c r="W84" s="12"/>
    </row>
    <row r="85" spans="1:23" hidden="1" x14ac:dyDescent="0.25">
      <c r="A85" s="16" t="s">
        <v>137</v>
      </c>
      <c r="B85" s="125"/>
      <c r="C85" s="125"/>
      <c r="D85" s="125"/>
      <c r="E85" s="125">
        <f>SUM(B85:D85)</f>
        <v>0</v>
      </c>
      <c r="F85" s="125"/>
      <c r="G85" s="125"/>
      <c r="H85" s="125"/>
      <c r="I85" s="126"/>
      <c r="J85" s="125"/>
      <c r="K85" s="126"/>
      <c r="L85" s="125"/>
      <c r="M85" s="127"/>
      <c r="N85" s="125"/>
      <c r="O85" s="127"/>
      <c r="P85" s="125"/>
      <c r="Q85" s="127"/>
      <c r="R85" s="17"/>
      <c r="S85" s="11"/>
      <c r="T85" s="17"/>
      <c r="U85" s="17"/>
      <c r="V85" s="11"/>
      <c r="W85" s="12"/>
    </row>
    <row r="86" spans="1:23" hidden="1" x14ac:dyDescent="0.25">
      <c r="A86" s="16" t="s">
        <v>138</v>
      </c>
      <c r="B86" s="125"/>
      <c r="C86" s="125"/>
      <c r="D86" s="125"/>
      <c r="E86" s="125">
        <f>SUM(B86:D86)</f>
        <v>0</v>
      </c>
      <c r="F86" s="125"/>
      <c r="G86" s="125"/>
      <c r="H86" s="125"/>
      <c r="I86" s="126"/>
      <c r="J86" s="125"/>
      <c r="K86" s="126"/>
      <c r="L86" s="125"/>
      <c r="M86" s="127"/>
      <c r="N86" s="125"/>
      <c r="O86" s="127"/>
      <c r="P86" s="125"/>
      <c r="Q86" s="127"/>
      <c r="R86" s="17"/>
      <c r="S86" s="11"/>
      <c r="T86" s="17"/>
      <c r="U86" s="17"/>
      <c r="V86" s="11"/>
      <c r="W86" s="12"/>
    </row>
    <row r="87" spans="1:23" x14ac:dyDescent="0.25">
      <c r="A87" s="93" t="s">
        <v>104</v>
      </c>
      <c r="B87" s="128">
        <f t="shared" ref="B87:S87" si="48">+B88+B89+B90+B91+B92+B93+B94+B95+B96</f>
        <v>0</v>
      </c>
      <c r="C87" s="128">
        <f t="shared" si="48"/>
        <v>0</v>
      </c>
      <c r="D87" s="128">
        <f t="shared" si="48"/>
        <v>0</v>
      </c>
      <c r="E87" s="128">
        <f t="shared" si="48"/>
        <v>0</v>
      </c>
      <c r="F87" s="128" t="e">
        <f t="shared" si="48"/>
        <v>#VALUE!</v>
      </c>
      <c r="G87" s="128" t="e">
        <f t="shared" si="48"/>
        <v>#VALUE!</v>
      </c>
      <c r="H87" s="128">
        <f t="shared" si="48"/>
        <v>0</v>
      </c>
      <c r="I87" s="128">
        <f t="shared" si="48"/>
        <v>0</v>
      </c>
      <c r="J87" s="128">
        <f t="shared" si="48"/>
        <v>0</v>
      </c>
      <c r="K87" s="128">
        <f t="shared" si="48"/>
        <v>0</v>
      </c>
      <c r="L87" s="128">
        <f t="shared" si="48"/>
        <v>0</v>
      </c>
      <c r="M87" s="128">
        <f t="shared" si="48"/>
        <v>0</v>
      </c>
      <c r="N87" s="128">
        <f t="shared" si="48"/>
        <v>0</v>
      </c>
      <c r="O87" s="128">
        <f t="shared" si="48"/>
        <v>0</v>
      </c>
      <c r="P87" s="128">
        <f t="shared" si="48"/>
        <v>0</v>
      </c>
      <c r="Q87" s="129">
        <f t="shared" si="48"/>
        <v>0</v>
      </c>
      <c r="R87" s="94">
        <f t="shared" si="48"/>
        <v>0</v>
      </c>
      <c r="S87" s="94">
        <f t="shared" si="48"/>
        <v>0</v>
      </c>
      <c r="T87" s="95">
        <f>IF(SUM($E88:$E96) =0,0,(P87   /SUM($E88:$E96) )*100)</f>
        <v>0</v>
      </c>
      <c r="U87" s="96">
        <f>IF(SUM($E88:$E96) =0,0,(Q87   /SUM($E88:$E96) )*100)</f>
        <v>0</v>
      </c>
      <c r="V87" s="11"/>
      <c r="W87" s="12"/>
    </row>
    <row r="88" spans="1:23" ht="13" x14ac:dyDescent="0.3">
      <c r="A88" s="97" t="s">
        <v>105</v>
      </c>
      <c r="B88" s="130"/>
      <c r="C88" s="130"/>
      <c r="D88" s="130"/>
      <c r="E88" s="130">
        <f t="shared" ref="E88:E96" si="49">$B88      +$C88      +$D88</f>
        <v>0</v>
      </c>
      <c r="F88" s="130" t="s">
        <v>36</v>
      </c>
      <c r="G88" s="130" t="s">
        <v>36</v>
      </c>
      <c r="H88" s="130"/>
      <c r="I88" s="130"/>
      <c r="J88" s="130"/>
      <c r="K88" s="130"/>
      <c r="L88" s="130"/>
      <c r="M88" s="130"/>
      <c r="N88" s="130"/>
      <c r="O88" s="130"/>
      <c r="P88" s="130">
        <f t="shared" ref="P88:P96" si="50">$H88      +$J88      +$L88      +$N88</f>
        <v>0</v>
      </c>
      <c r="Q88" s="130">
        <f t="shared" ref="Q88:Q96" si="51">$I88      +$K88      +$M88      +$O88</f>
        <v>0</v>
      </c>
      <c r="R88" s="98">
        <f t="shared" ref="R88:R96" si="52">IF(($L88      =0),0,((($N88      -$L88      )/$L88      )*100))</f>
        <v>0</v>
      </c>
      <c r="S88" s="98">
        <f t="shared" ref="S88:S96" si="53">IF(($M88      =0),0,((($O88      -$M88      )/$M88      )*100))</f>
        <v>0</v>
      </c>
      <c r="T88" s="98">
        <f t="shared" ref="T88:T96" si="54">IF(($E88      =0),0,(($P88      /$E88      )*100))</f>
        <v>0</v>
      </c>
      <c r="U88" s="99">
        <f t="shared" ref="U88:U96" si="55">IF(($E88      =0),0,(($Q88      /$E88      )*100))</f>
        <v>0</v>
      </c>
      <c r="V88" s="100"/>
      <c r="W88" s="101"/>
    </row>
    <row r="89" spans="1:23" ht="13" x14ac:dyDescent="0.3">
      <c r="A89" s="102" t="s">
        <v>106</v>
      </c>
      <c r="B89" s="108"/>
      <c r="C89" s="108"/>
      <c r="D89" s="108"/>
      <c r="E89" s="108">
        <f t="shared" si="49"/>
        <v>0</v>
      </c>
      <c r="F89" s="108" t="s">
        <v>36</v>
      </c>
      <c r="G89" s="108" t="s">
        <v>36</v>
      </c>
      <c r="H89" s="108"/>
      <c r="I89" s="108"/>
      <c r="J89" s="108"/>
      <c r="K89" s="108"/>
      <c r="L89" s="108"/>
      <c r="M89" s="108"/>
      <c r="N89" s="108"/>
      <c r="O89" s="108"/>
      <c r="P89" s="108">
        <f t="shared" si="50"/>
        <v>0</v>
      </c>
      <c r="Q89" s="108">
        <f t="shared" si="51"/>
        <v>0</v>
      </c>
      <c r="R89" s="98">
        <f t="shared" si="52"/>
        <v>0</v>
      </c>
      <c r="S89" s="98">
        <f t="shared" si="53"/>
        <v>0</v>
      </c>
      <c r="T89" s="98">
        <f t="shared" si="54"/>
        <v>0</v>
      </c>
      <c r="U89" s="99">
        <f t="shared" si="55"/>
        <v>0</v>
      </c>
      <c r="V89" s="100"/>
      <c r="W89" s="101"/>
    </row>
    <row r="90" spans="1:23" ht="13" x14ac:dyDescent="0.3">
      <c r="A90" s="102" t="s">
        <v>107</v>
      </c>
      <c r="B90" s="108"/>
      <c r="C90" s="108"/>
      <c r="D90" s="108"/>
      <c r="E90" s="108">
        <f t="shared" si="49"/>
        <v>0</v>
      </c>
      <c r="F90" s="108" t="s">
        <v>36</v>
      </c>
      <c r="G90" s="108" t="s">
        <v>36</v>
      </c>
      <c r="H90" s="108"/>
      <c r="I90" s="108"/>
      <c r="J90" s="108"/>
      <c r="K90" s="108"/>
      <c r="L90" s="108"/>
      <c r="M90" s="108"/>
      <c r="N90" s="108"/>
      <c r="O90" s="108"/>
      <c r="P90" s="108">
        <f t="shared" si="50"/>
        <v>0</v>
      </c>
      <c r="Q90" s="108">
        <f t="shared" si="51"/>
        <v>0</v>
      </c>
      <c r="R90" s="98">
        <f t="shared" si="52"/>
        <v>0</v>
      </c>
      <c r="S90" s="98">
        <f t="shared" si="53"/>
        <v>0</v>
      </c>
      <c r="T90" s="98">
        <f t="shared" si="54"/>
        <v>0</v>
      </c>
      <c r="U90" s="99">
        <f t="shared" si="55"/>
        <v>0</v>
      </c>
      <c r="V90" s="100"/>
      <c r="W90" s="101"/>
    </row>
    <row r="91" spans="1:23" ht="13" x14ac:dyDescent="0.3">
      <c r="A91" s="102" t="s">
        <v>108</v>
      </c>
      <c r="B91" s="108"/>
      <c r="C91" s="108"/>
      <c r="D91" s="108"/>
      <c r="E91" s="108">
        <f t="shared" si="49"/>
        <v>0</v>
      </c>
      <c r="F91" s="108" t="s">
        <v>36</v>
      </c>
      <c r="G91" s="108" t="s">
        <v>36</v>
      </c>
      <c r="H91" s="108"/>
      <c r="I91" s="108"/>
      <c r="J91" s="108"/>
      <c r="K91" s="108"/>
      <c r="L91" s="108"/>
      <c r="M91" s="108"/>
      <c r="N91" s="108"/>
      <c r="O91" s="108"/>
      <c r="P91" s="108">
        <f t="shared" si="50"/>
        <v>0</v>
      </c>
      <c r="Q91" s="108">
        <f t="shared" si="51"/>
        <v>0</v>
      </c>
      <c r="R91" s="98">
        <f t="shared" si="52"/>
        <v>0</v>
      </c>
      <c r="S91" s="98">
        <f t="shared" si="53"/>
        <v>0</v>
      </c>
      <c r="T91" s="98">
        <f t="shared" si="54"/>
        <v>0</v>
      </c>
      <c r="U91" s="99">
        <f t="shared" si="55"/>
        <v>0</v>
      </c>
      <c r="V91" s="100"/>
      <c r="W91" s="101"/>
    </row>
    <row r="92" spans="1:23" ht="13" x14ac:dyDescent="0.3">
      <c r="A92" s="102" t="s">
        <v>109</v>
      </c>
      <c r="B92" s="108"/>
      <c r="C92" s="108"/>
      <c r="D92" s="108"/>
      <c r="E92" s="108">
        <f t="shared" si="49"/>
        <v>0</v>
      </c>
      <c r="F92" s="108" t="s">
        <v>36</v>
      </c>
      <c r="G92" s="108" t="s">
        <v>36</v>
      </c>
      <c r="H92" s="108"/>
      <c r="I92" s="108"/>
      <c r="J92" s="108"/>
      <c r="K92" s="108"/>
      <c r="L92" s="108"/>
      <c r="M92" s="108"/>
      <c r="N92" s="108"/>
      <c r="O92" s="108"/>
      <c r="P92" s="108">
        <f t="shared" si="50"/>
        <v>0</v>
      </c>
      <c r="Q92" s="108">
        <f t="shared" si="51"/>
        <v>0</v>
      </c>
      <c r="R92" s="98">
        <f t="shared" si="52"/>
        <v>0</v>
      </c>
      <c r="S92" s="98">
        <f t="shared" si="53"/>
        <v>0</v>
      </c>
      <c r="T92" s="98">
        <f t="shared" si="54"/>
        <v>0</v>
      </c>
      <c r="U92" s="99">
        <f t="shared" si="55"/>
        <v>0</v>
      </c>
      <c r="V92" s="100"/>
      <c r="W92" s="101"/>
    </row>
    <row r="93" spans="1:23" ht="13" x14ac:dyDescent="0.3">
      <c r="A93" s="102" t="s">
        <v>110</v>
      </c>
      <c r="B93" s="108"/>
      <c r="C93" s="108"/>
      <c r="D93" s="108"/>
      <c r="E93" s="108">
        <f t="shared" si="49"/>
        <v>0</v>
      </c>
      <c r="F93" s="108" t="s">
        <v>36</v>
      </c>
      <c r="G93" s="108" t="s">
        <v>36</v>
      </c>
      <c r="H93" s="108"/>
      <c r="I93" s="108"/>
      <c r="J93" s="108"/>
      <c r="K93" s="108"/>
      <c r="L93" s="108"/>
      <c r="M93" s="108"/>
      <c r="N93" s="108"/>
      <c r="O93" s="108"/>
      <c r="P93" s="108">
        <f t="shared" si="50"/>
        <v>0</v>
      </c>
      <c r="Q93" s="108">
        <f t="shared" si="51"/>
        <v>0</v>
      </c>
      <c r="R93" s="98">
        <f t="shared" si="52"/>
        <v>0</v>
      </c>
      <c r="S93" s="98">
        <f t="shared" si="53"/>
        <v>0</v>
      </c>
      <c r="T93" s="98">
        <f t="shared" si="54"/>
        <v>0</v>
      </c>
      <c r="U93" s="99">
        <f t="shared" si="55"/>
        <v>0</v>
      </c>
      <c r="V93" s="100"/>
      <c r="W93" s="101"/>
    </row>
    <row r="94" spans="1:23" ht="13" x14ac:dyDescent="0.3">
      <c r="A94" s="102" t="s">
        <v>111</v>
      </c>
      <c r="B94" s="108"/>
      <c r="C94" s="108"/>
      <c r="D94" s="108"/>
      <c r="E94" s="108">
        <f t="shared" si="49"/>
        <v>0</v>
      </c>
      <c r="F94" s="108" t="s">
        <v>36</v>
      </c>
      <c r="G94" s="108" t="s">
        <v>36</v>
      </c>
      <c r="H94" s="108"/>
      <c r="I94" s="108"/>
      <c r="J94" s="108"/>
      <c r="K94" s="108"/>
      <c r="L94" s="108"/>
      <c r="M94" s="108"/>
      <c r="N94" s="108"/>
      <c r="O94" s="108"/>
      <c r="P94" s="108">
        <f t="shared" si="50"/>
        <v>0</v>
      </c>
      <c r="Q94" s="108">
        <f t="shared" si="51"/>
        <v>0</v>
      </c>
      <c r="R94" s="98">
        <f t="shared" si="52"/>
        <v>0</v>
      </c>
      <c r="S94" s="98">
        <f t="shared" si="53"/>
        <v>0</v>
      </c>
      <c r="T94" s="98">
        <f t="shared" si="54"/>
        <v>0</v>
      </c>
      <c r="U94" s="99">
        <f t="shared" si="55"/>
        <v>0</v>
      </c>
      <c r="V94" s="100"/>
      <c r="W94" s="101"/>
    </row>
    <row r="95" spans="1:23" ht="13" x14ac:dyDescent="0.3">
      <c r="A95" s="102" t="s">
        <v>112</v>
      </c>
      <c r="B95" s="108"/>
      <c r="C95" s="108"/>
      <c r="D95" s="108"/>
      <c r="E95" s="108">
        <f t="shared" si="49"/>
        <v>0</v>
      </c>
      <c r="F95" s="108" t="s">
        <v>36</v>
      </c>
      <c r="G95" s="108" t="s">
        <v>36</v>
      </c>
      <c r="H95" s="108"/>
      <c r="I95" s="108"/>
      <c r="J95" s="108"/>
      <c r="K95" s="108"/>
      <c r="L95" s="108"/>
      <c r="M95" s="108"/>
      <c r="N95" s="108"/>
      <c r="O95" s="108"/>
      <c r="P95" s="108">
        <f t="shared" si="50"/>
        <v>0</v>
      </c>
      <c r="Q95" s="108">
        <f t="shared" si="51"/>
        <v>0</v>
      </c>
      <c r="R95" s="98">
        <f t="shared" si="52"/>
        <v>0</v>
      </c>
      <c r="S95" s="98">
        <f t="shared" si="53"/>
        <v>0</v>
      </c>
      <c r="T95" s="98">
        <f t="shared" si="54"/>
        <v>0</v>
      </c>
      <c r="U95" s="99">
        <f t="shared" si="55"/>
        <v>0</v>
      </c>
      <c r="V95" s="100"/>
      <c r="W95" s="101"/>
    </row>
    <row r="96" spans="1:23" ht="13" x14ac:dyDescent="0.3">
      <c r="A96" s="103" t="s">
        <v>113</v>
      </c>
      <c r="B96" s="131"/>
      <c r="C96" s="131"/>
      <c r="D96" s="131"/>
      <c r="E96" s="131">
        <f t="shared" si="49"/>
        <v>0</v>
      </c>
      <c r="F96" s="131" t="s">
        <v>36</v>
      </c>
      <c r="G96" s="131" t="s">
        <v>36</v>
      </c>
      <c r="H96" s="131"/>
      <c r="I96" s="131"/>
      <c r="J96" s="131"/>
      <c r="K96" s="131"/>
      <c r="L96" s="131"/>
      <c r="M96" s="131"/>
      <c r="N96" s="131"/>
      <c r="O96" s="131"/>
      <c r="P96" s="131">
        <f t="shared" si="50"/>
        <v>0</v>
      </c>
      <c r="Q96" s="131">
        <f t="shared" si="51"/>
        <v>0</v>
      </c>
      <c r="R96" s="104">
        <f t="shared" si="52"/>
        <v>0</v>
      </c>
      <c r="S96" s="104">
        <f t="shared" si="53"/>
        <v>0</v>
      </c>
      <c r="T96" s="104">
        <f t="shared" si="54"/>
        <v>0</v>
      </c>
      <c r="U96" s="105">
        <f t="shared" si="55"/>
        <v>0</v>
      </c>
      <c r="V96" s="106"/>
      <c r="W96" s="107"/>
    </row>
    <row r="97" spans="1:23" ht="21" hidden="1" x14ac:dyDescent="0.25">
      <c r="A97" s="18" t="s">
        <v>139</v>
      </c>
      <c r="B97" s="132">
        <f t="shared" ref="B97:I97" si="56">SUM(B98:B112)</f>
        <v>0</v>
      </c>
      <c r="C97" s="132">
        <f t="shared" si="56"/>
        <v>0</v>
      </c>
      <c r="D97" s="132">
        <f t="shared" si="56"/>
        <v>0</v>
      </c>
      <c r="E97" s="132">
        <f t="shared" si="56"/>
        <v>0</v>
      </c>
      <c r="F97" s="132">
        <f t="shared" si="56"/>
        <v>0</v>
      </c>
      <c r="G97" s="132">
        <f t="shared" si="56"/>
        <v>0</v>
      </c>
      <c r="H97" s="132">
        <f t="shared" si="56"/>
        <v>0</v>
      </c>
      <c r="I97" s="132">
        <f t="shared" si="56"/>
        <v>0</v>
      </c>
      <c r="J97" s="132">
        <f>SUM(J98:J112)</f>
        <v>0</v>
      </c>
      <c r="K97" s="132">
        <f>SUM(K98:K112)</f>
        <v>0</v>
      </c>
      <c r="L97" s="132">
        <f>SUM(L98:L112)</f>
        <v>0</v>
      </c>
      <c r="M97" s="133">
        <f>SUM(M98:M112)</f>
        <v>0</v>
      </c>
      <c r="N97" s="132"/>
      <c r="O97" s="133"/>
      <c r="P97" s="132"/>
      <c r="Q97" s="13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5">
      <c r="A98" s="21"/>
      <c r="B98" s="134"/>
      <c r="C98" s="134"/>
      <c r="D98" s="134"/>
      <c r="E98" s="135">
        <f>SUM(B98:D98)</f>
        <v>0</v>
      </c>
      <c r="F98" s="134"/>
      <c r="G98" s="134"/>
      <c r="H98" s="134"/>
      <c r="I98" s="134"/>
      <c r="J98" s="134"/>
      <c r="K98" s="134"/>
      <c r="L98" s="134"/>
      <c r="M98" s="136"/>
      <c r="N98" s="134"/>
      <c r="O98" s="136"/>
      <c r="P98" s="134"/>
      <c r="Q98" s="13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5">
      <c r="A99" s="21"/>
      <c r="B99" s="134"/>
      <c r="C99" s="134"/>
      <c r="D99" s="134"/>
      <c r="E99" s="135">
        <f t="shared" ref="E99:E112" si="60">SUM(B99:D99)</f>
        <v>0</v>
      </c>
      <c r="F99" s="134"/>
      <c r="G99" s="134"/>
      <c r="H99" s="134"/>
      <c r="I99" s="134"/>
      <c r="J99" s="134"/>
      <c r="K99" s="134"/>
      <c r="L99" s="134"/>
      <c r="M99" s="136"/>
      <c r="N99" s="134"/>
      <c r="O99" s="136"/>
      <c r="P99" s="134"/>
      <c r="Q99" s="13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5">
      <c r="A100" s="21"/>
      <c r="B100" s="134"/>
      <c r="C100" s="134"/>
      <c r="D100" s="134"/>
      <c r="E100" s="135">
        <f t="shared" si="60"/>
        <v>0</v>
      </c>
      <c r="F100" s="134"/>
      <c r="G100" s="134"/>
      <c r="H100" s="134"/>
      <c r="I100" s="134"/>
      <c r="J100" s="134"/>
      <c r="K100" s="134"/>
      <c r="L100" s="134"/>
      <c r="M100" s="136"/>
      <c r="N100" s="134"/>
      <c r="O100" s="136"/>
      <c r="P100" s="134"/>
      <c r="Q100" s="13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5">
      <c r="A101" s="21"/>
      <c r="B101" s="134"/>
      <c r="C101" s="134"/>
      <c r="D101" s="134"/>
      <c r="E101" s="135">
        <f t="shared" si="60"/>
        <v>0</v>
      </c>
      <c r="F101" s="134"/>
      <c r="G101" s="134"/>
      <c r="H101" s="134"/>
      <c r="I101" s="134"/>
      <c r="J101" s="134"/>
      <c r="K101" s="134"/>
      <c r="L101" s="134"/>
      <c r="M101" s="136"/>
      <c r="N101" s="134"/>
      <c r="O101" s="136"/>
      <c r="P101" s="134"/>
      <c r="Q101" s="13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5">
      <c r="A102" s="21"/>
      <c r="B102" s="134"/>
      <c r="C102" s="134"/>
      <c r="D102" s="134"/>
      <c r="E102" s="135">
        <f t="shared" si="60"/>
        <v>0</v>
      </c>
      <c r="F102" s="134"/>
      <c r="G102" s="134"/>
      <c r="H102" s="134"/>
      <c r="I102" s="134"/>
      <c r="J102" s="134"/>
      <c r="K102" s="134"/>
      <c r="L102" s="134"/>
      <c r="M102" s="136"/>
      <c r="N102" s="134"/>
      <c r="O102" s="136"/>
      <c r="P102" s="134"/>
      <c r="Q102" s="13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5">
      <c r="A103" s="21"/>
      <c r="B103" s="134"/>
      <c r="C103" s="134"/>
      <c r="D103" s="134"/>
      <c r="E103" s="135">
        <f t="shared" si="60"/>
        <v>0</v>
      </c>
      <c r="F103" s="134"/>
      <c r="G103" s="134"/>
      <c r="H103" s="134"/>
      <c r="I103" s="134"/>
      <c r="J103" s="134"/>
      <c r="K103" s="134"/>
      <c r="L103" s="134"/>
      <c r="M103" s="136"/>
      <c r="N103" s="134"/>
      <c r="O103" s="136"/>
      <c r="P103" s="134"/>
      <c r="Q103" s="13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5">
      <c r="A104" s="21"/>
      <c r="B104" s="134"/>
      <c r="C104" s="134"/>
      <c r="D104" s="134"/>
      <c r="E104" s="135">
        <f t="shared" si="60"/>
        <v>0</v>
      </c>
      <c r="F104" s="134"/>
      <c r="G104" s="134"/>
      <c r="H104" s="134"/>
      <c r="I104" s="134"/>
      <c r="J104" s="134"/>
      <c r="K104" s="134"/>
      <c r="L104" s="134"/>
      <c r="M104" s="136"/>
      <c r="N104" s="134"/>
      <c r="O104" s="136"/>
      <c r="P104" s="134"/>
      <c r="Q104" s="13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5">
      <c r="A105" s="21"/>
      <c r="B105" s="134"/>
      <c r="C105" s="134"/>
      <c r="D105" s="134"/>
      <c r="E105" s="135">
        <f t="shared" si="60"/>
        <v>0</v>
      </c>
      <c r="F105" s="134"/>
      <c r="G105" s="134"/>
      <c r="H105" s="134"/>
      <c r="I105" s="134"/>
      <c r="J105" s="134"/>
      <c r="K105" s="134"/>
      <c r="L105" s="134"/>
      <c r="M105" s="136"/>
      <c r="N105" s="134"/>
      <c r="O105" s="136"/>
      <c r="P105" s="134"/>
      <c r="Q105" s="13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5">
      <c r="A106" s="21"/>
      <c r="B106" s="134"/>
      <c r="C106" s="134"/>
      <c r="D106" s="134"/>
      <c r="E106" s="135">
        <f t="shared" si="60"/>
        <v>0</v>
      </c>
      <c r="F106" s="134"/>
      <c r="G106" s="134"/>
      <c r="H106" s="134"/>
      <c r="I106" s="134"/>
      <c r="J106" s="134"/>
      <c r="K106" s="134"/>
      <c r="L106" s="134"/>
      <c r="M106" s="136"/>
      <c r="N106" s="134"/>
      <c r="O106" s="136"/>
      <c r="P106" s="134"/>
      <c r="Q106" s="13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5">
      <c r="A107" s="21"/>
      <c r="B107" s="134"/>
      <c r="C107" s="134"/>
      <c r="D107" s="134"/>
      <c r="E107" s="135">
        <f t="shared" si="60"/>
        <v>0</v>
      </c>
      <c r="F107" s="134"/>
      <c r="G107" s="134"/>
      <c r="H107" s="134"/>
      <c r="I107" s="134"/>
      <c r="J107" s="134"/>
      <c r="K107" s="134"/>
      <c r="L107" s="134"/>
      <c r="M107" s="136"/>
      <c r="N107" s="134"/>
      <c r="O107" s="136"/>
      <c r="P107" s="134"/>
      <c r="Q107" s="13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5">
      <c r="A108" s="21"/>
      <c r="B108" s="134"/>
      <c r="C108" s="134"/>
      <c r="D108" s="134"/>
      <c r="E108" s="135">
        <f t="shared" si="60"/>
        <v>0</v>
      </c>
      <c r="F108" s="134"/>
      <c r="G108" s="134"/>
      <c r="H108" s="134"/>
      <c r="I108" s="134"/>
      <c r="J108" s="134"/>
      <c r="K108" s="134"/>
      <c r="L108" s="134"/>
      <c r="M108" s="136"/>
      <c r="N108" s="134"/>
      <c r="O108" s="136"/>
      <c r="P108" s="134"/>
      <c r="Q108" s="13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5">
      <c r="A109" s="21"/>
      <c r="B109" s="134"/>
      <c r="C109" s="134"/>
      <c r="D109" s="134"/>
      <c r="E109" s="135">
        <f t="shared" si="60"/>
        <v>0</v>
      </c>
      <c r="F109" s="134"/>
      <c r="G109" s="134"/>
      <c r="H109" s="134"/>
      <c r="I109" s="134"/>
      <c r="J109" s="134"/>
      <c r="K109" s="134"/>
      <c r="L109" s="134"/>
      <c r="M109" s="136"/>
      <c r="N109" s="134"/>
      <c r="O109" s="136"/>
      <c r="P109" s="134"/>
      <c r="Q109" s="13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5">
      <c r="A110" s="21"/>
      <c r="B110" s="134"/>
      <c r="C110" s="134"/>
      <c r="D110" s="134"/>
      <c r="E110" s="135">
        <f t="shared" si="60"/>
        <v>0</v>
      </c>
      <c r="F110" s="134"/>
      <c r="G110" s="134"/>
      <c r="H110" s="136"/>
      <c r="I110" s="134"/>
      <c r="J110" s="136"/>
      <c r="K110" s="134"/>
      <c r="L110" s="136"/>
      <c r="M110" s="136"/>
      <c r="N110" s="136"/>
      <c r="O110" s="136"/>
      <c r="P110" s="136"/>
      <c r="Q110" s="13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5">
      <c r="A111" s="21"/>
      <c r="B111" s="134"/>
      <c r="C111" s="134"/>
      <c r="D111" s="134"/>
      <c r="E111" s="135">
        <f t="shared" si="60"/>
        <v>0</v>
      </c>
      <c r="F111" s="134"/>
      <c r="G111" s="134"/>
      <c r="H111" s="136"/>
      <c r="I111" s="134"/>
      <c r="J111" s="136"/>
      <c r="K111" s="134"/>
      <c r="L111" s="136"/>
      <c r="M111" s="136"/>
      <c r="N111" s="136"/>
      <c r="O111" s="136"/>
      <c r="P111" s="136"/>
      <c r="Q111" s="13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5">
      <c r="A112" s="21"/>
      <c r="B112" s="134"/>
      <c r="C112" s="134"/>
      <c r="D112" s="134"/>
      <c r="E112" s="135">
        <f t="shared" si="60"/>
        <v>0</v>
      </c>
      <c r="F112" s="134"/>
      <c r="G112" s="134"/>
      <c r="H112" s="136"/>
      <c r="I112" s="134"/>
      <c r="J112" s="136"/>
      <c r="K112" s="134"/>
      <c r="L112" s="136"/>
      <c r="M112" s="136"/>
      <c r="N112" s="136"/>
      <c r="O112" s="136"/>
      <c r="P112" s="136"/>
      <c r="Q112" s="13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5">
      <c r="A113" s="26"/>
      <c r="B113" s="137"/>
      <c r="C113" s="138"/>
      <c r="D113" s="138"/>
      <c r="E113" s="138"/>
      <c r="F113" s="137"/>
      <c r="G113" s="138"/>
      <c r="H113" s="137"/>
      <c r="I113" s="138"/>
      <c r="J113" s="137"/>
      <c r="K113" s="138"/>
      <c r="L113" s="137"/>
      <c r="M113" s="137"/>
      <c r="N113" s="137"/>
      <c r="O113" s="137"/>
      <c r="P113" s="137"/>
      <c r="Q113" s="13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5">
      <c r="A114" s="26" t="s">
        <v>89</v>
      </c>
      <c r="B114" s="137">
        <f t="shared" ref="B114:Q114" si="62">B97+B87</f>
        <v>0</v>
      </c>
      <c r="C114" s="137">
        <f t="shared" si="62"/>
        <v>0</v>
      </c>
      <c r="D114" s="137">
        <f t="shared" si="62"/>
        <v>0</v>
      </c>
      <c r="E114" s="137">
        <f t="shared" si="62"/>
        <v>0</v>
      </c>
      <c r="F114" s="137" t="e">
        <f t="shared" si="62"/>
        <v>#VALUE!</v>
      </c>
      <c r="G114" s="137" t="e">
        <f t="shared" si="62"/>
        <v>#VALUE!</v>
      </c>
      <c r="H114" s="137">
        <f t="shared" si="62"/>
        <v>0</v>
      </c>
      <c r="I114" s="137">
        <f t="shared" si="62"/>
        <v>0</v>
      </c>
      <c r="J114" s="137">
        <f t="shared" si="62"/>
        <v>0</v>
      </c>
      <c r="K114" s="137">
        <f t="shared" si="62"/>
        <v>0</v>
      </c>
      <c r="L114" s="137">
        <f t="shared" si="62"/>
        <v>0</v>
      </c>
      <c r="M114" s="137">
        <f t="shared" si="62"/>
        <v>0</v>
      </c>
      <c r="N114" s="137">
        <f t="shared" si="62"/>
        <v>0</v>
      </c>
      <c r="O114" s="137">
        <f t="shared" si="62"/>
        <v>0</v>
      </c>
      <c r="P114" s="137">
        <f t="shared" si="62"/>
        <v>0</v>
      </c>
      <c r="Q114" s="13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5">
      <c r="A115" s="31" t="s">
        <v>140</v>
      </c>
      <c r="B115" s="139">
        <f>B87</f>
        <v>0</v>
      </c>
      <c r="C115" s="139">
        <f t="shared" ref="C115:Q115" si="63">C87</f>
        <v>0</v>
      </c>
      <c r="D115" s="139">
        <f t="shared" si="63"/>
        <v>0</v>
      </c>
      <c r="E115" s="139">
        <f t="shared" si="63"/>
        <v>0</v>
      </c>
      <c r="F115" s="139" t="e">
        <f t="shared" si="63"/>
        <v>#VALUE!</v>
      </c>
      <c r="G115" s="139" t="e">
        <f t="shared" si="63"/>
        <v>#VALUE!</v>
      </c>
      <c r="H115" s="139">
        <f t="shared" si="63"/>
        <v>0</v>
      </c>
      <c r="I115" s="139">
        <f t="shared" si="63"/>
        <v>0</v>
      </c>
      <c r="J115" s="139">
        <f t="shared" si="63"/>
        <v>0</v>
      </c>
      <c r="K115" s="139">
        <f t="shared" si="63"/>
        <v>0</v>
      </c>
      <c r="L115" s="139">
        <f t="shared" si="63"/>
        <v>0</v>
      </c>
      <c r="M115" s="139">
        <f t="shared" si="63"/>
        <v>0</v>
      </c>
      <c r="N115" s="139">
        <f t="shared" si="63"/>
        <v>0</v>
      </c>
      <c r="O115" s="139">
        <f t="shared" si="63"/>
        <v>0</v>
      </c>
      <c r="P115" s="139">
        <f t="shared" si="63"/>
        <v>0</v>
      </c>
      <c r="Q115" s="13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5">
      <c r="A117" s="35" t="s">
        <v>141</v>
      </c>
    </row>
    <row r="118" spans="1:23" x14ac:dyDescent="0.25">
      <c r="A118" s="35" t="s">
        <v>142</v>
      </c>
    </row>
    <row r="119" spans="1:23" ht="13" x14ac:dyDescent="0.3">
      <c r="A119" s="35" t="s">
        <v>143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ht="13" x14ac:dyDescent="0.3">
      <c r="A120" s="35" t="s">
        <v>144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ht="13" x14ac:dyDescent="0.3">
      <c r="A121" s="35" t="s">
        <v>145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5">
      <c r="A122" s="35" t="s">
        <v>146</v>
      </c>
    </row>
    <row r="124" spans="1:23" ht="13" x14ac:dyDescent="0.3">
      <c r="A124" s="36"/>
      <c r="G124" s="36"/>
      <c r="W124" s="36"/>
    </row>
    <row r="125" spans="1:23" ht="13" x14ac:dyDescent="0.3">
      <c r="A125" s="36"/>
      <c r="G125" s="36"/>
      <c r="W125" s="36"/>
    </row>
    <row r="126" spans="1:23" ht="13" x14ac:dyDescent="0.3">
      <c r="A126" s="36"/>
      <c r="G126" s="36"/>
      <c r="W126" s="36"/>
    </row>
  </sheetData>
  <sheetProtection algorithmName="SHA-512" hashValue="I8CV2RRTXfnzRiigIyO/VSdvdHdEU/Yp2LlX7aAeMRq1nj6cCmypZL39tbnyYWO9vcPMSDn3XG95WtlukBtnSA==" saltValue="ycKNH7pWRN74mfpZ38Vs7A==" spinCount="100000" sheet="1" objects="1" scenarios="1"/>
  <mergeCells count="18">
    <mergeCell ref="A1:U1"/>
    <mergeCell ref="A2:U2"/>
    <mergeCell ref="A3:U3"/>
    <mergeCell ref="A4:U4"/>
    <mergeCell ref="A5:U5"/>
    <mergeCell ref="F6:G6"/>
    <mergeCell ref="H6:I6"/>
    <mergeCell ref="J6:K6"/>
    <mergeCell ref="L6:M6"/>
    <mergeCell ref="N6:O6"/>
    <mergeCell ref="P77:Q77"/>
    <mergeCell ref="R77:S77"/>
    <mergeCell ref="T77:U77"/>
    <mergeCell ref="V77:W77"/>
    <mergeCell ref="P6:Q6"/>
    <mergeCell ref="R6:S6"/>
    <mergeCell ref="T6:U6"/>
    <mergeCell ref="V6:W6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1F0D7D-2FA1-4808-A853-88003BBFD0F5}"/>
</file>

<file path=customXml/itemProps2.xml><?xml version="1.0" encoding="utf-8"?>
<ds:datastoreItem xmlns:ds="http://schemas.openxmlformats.org/officeDocument/2006/customXml" ds:itemID="{BF35FBBD-4711-4D02-8BA7-CC9E469C9B6E}"/>
</file>

<file path=customXml/itemProps3.xml><?xml version="1.0" encoding="utf-8"?>
<ds:datastoreItem xmlns:ds="http://schemas.openxmlformats.org/officeDocument/2006/customXml" ds:itemID="{B34BFB3F-7D98-446D-97FD-B6BEE03753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Summary</vt:lpstr>
      <vt:lpstr>FS184</vt:lpstr>
      <vt:lpstr>GT421</vt:lpstr>
      <vt:lpstr>GT481</vt:lpstr>
      <vt:lpstr>KZN225</vt:lpstr>
      <vt:lpstr>KZN252</vt:lpstr>
      <vt:lpstr>KZN282</vt:lpstr>
      <vt:lpstr>LIM354</vt:lpstr>
      <vt:lpstr>MP307</vt:lpstr>
      <vt:lpstr>MP312</vt:lpstr>
      <vt:lpstr>MP313</vt:lpstr>
      <vt:lpstr>MP326</vt:lpstr>
      <vt:lpstr>NC091</vt:lpstr>
      <vt:lpstr>NW372</vt:lpstr>
      <vt:lpstr>NW373</vt:lpstr>
      <vt:lpstr>NW403</vt:lpstr>
      <vt:lpstr>NW405</vt:lpstr>
      <vt:lpstr>WC023</vt:lpstr>
      <vt:lpstr>WC024</vt:lpstr>
      <vt:lpstr>WC044</vt:lpstr>
      <vt:lpstr>'FS184'!Print_Area</vt:lpstr>
      <vt:lpstr>'GT421'!Print_Area</vt:lpstr>
      <vt:lpstr>'GT481'!Print_Area</vt:lpstr>
      <vt:lpstr>'KZN225'!Print_Area</vt:lpstr>
      <vt:lpstr>'KZN252'!Print_Area</vt:lpstr>
      <vt:lpstr>'KZN282'!Print_Area</vt:lpstr>
      <vt:lpstr>'LIM354'!Print_Area</vt:lpstr>
      <vt:lpstr>'MP307'!Print_Area</vt:lpstr>
      <vt:lpstr>'MP312'!Print_Area</vt:lpstr>
      <vt:lpstr>'MP313'!Print_Area</vt:lpstr>
      <vt:lpstr>'MP326'!Print_Area</vt:lpstr>
      <vt:lpstr>'NC091'!Print_Area</vt:lpstr>
      <vt:lpstr>'NW372'!Print_Area</vt:lpstr>
      <vt:lpstr>'NW373'!Print_Area</vt:lpstr>
      <vt:lpstr>'NW403'!Print_Area</vt:lpstr>
      <vt:lpstr>'NW405'!Print_Area</vt:lpstr>
      <vt:lpstr>Summary!Print_Area</vt:lpstr>
      <vt:lpstr>'WC023'!Print_Area</vt:lpstr>
      <vt:lpstr>'WC024'!Print_Area</vt:lpstr>
      <vt:lpstr>'WC044'!Print_Area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2026-08-06T13:18:57Z</dcterms:created>
  <dcterms:modified xsi:type="dcterms:W3CDTF">2026-08-06T13:21:10Z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